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76" windowHeight="10452" activeTab="2"/>
  </bookViews>
  <sheets>
    <sheet name="横長" sheetId="1" r:id="rId1"/>
    <sheet name="社員マスタ" sheetId="2" r:id="rId2"/>
    <sheet name="伝票風" sheetId="3" r:id="rId3"/>
    <sheet name="月額表" sheetId="4" r:id="rId4"/>
  </sheets>
  <definedNames>
    <definedName name="code_all">'社員マスタ'!$A$2:$A$28</definedName>
    <definedName name="code1">'横長'!$AN$1</definedName>
    <definedName name="code2">'横長'!$AN$13</definedName>
    <definedName name="code3">'横長'!$AN$25</definedName>
    <definedName name="de_day">'伝票風'!$F$7</definedName>
    <definedName name="de_day1">'伝票風'!$R$7</definedName>
    <definedName name="de_time">'伝票風'!$F$9</definedName>
    <definedName name="de_time1">'伝票風'!$R$9</definedName>
    <definedName name="gai_time">'伝票風'!$F$10</definedName>
    <definedName name="gai_time1">'伝票風'!$R$10</definedName>
    <definedName name="jyumin_a">'社員マスタ'!$K$2:$K$28</definedName>
    <definedName name="jyutaku_a">'社員マスタ'!$F$2:$F$28</definedName>
    <definedName name="kaigo_a">'社員マスタ'!$I$2:$I$28</definedName>
    <definedName name="kazoku_a">'社員マスタ'!$G$2:$G$28</definedName>
    <definedName name="kenpo_a">'社員マスタ'!$H$2:$H$28</definedName>
    <definedName name="kihon_a">'社員マスタ'!$C$2:$C$28</definedName>
    <definedName name="kousei_a">'社員マスタ'!$J$2:$J$28</definedName>
    <definedName name="m_name">'社員マスタ'!$B:$B</definedName>
    <definedName name="name_a">'社員マスタ'!$B$2:$B$28</definedName>
    <definedName name="name1" localSheetId="0">'横長'!$AV$1</definedName>
    <definedName name="name1">'横長'!$AV$1</definedName>
    <definedName name="name2">'横長'!$AV$13</definedName>
    <definedName name="name5">'横長'!$AV$1</definedName>
    <definedName name="ncd">'伝票風'!$B$6</definedName>
    <definedName name="ncd2">'伝票風'!$N$6</definedName>
    <definedName name="_xlnm.Print_Area" localSheetId="0">'横長'!$A$1:$BA$35</definedName>
    <definedName name="_xlnm.Print_Area" localSheetId="2">'伝票風'!$A$1:$V$32</definedName>
    <definedName name="tukin_a">'社員マスタ'!$E$2:$E$28</definedName>
    <definedName name="xxx">'社員マスタ'!$G$33</definedName>
    <definedName name="家族手当">'社員マスタ'!$G:$G</definedName>
    <definedName name="介護保険">'社員マスタ'!$I:$I</definedName>
    <definedName name="基本給">'社員マスタ'!$C:$C</definedName>
    <definedName name="月額表">'月額表'!$B$8:$L$293</definedName>
    <definedName name="健康保険">'社員マスタ'!$H:$H</definedName>
    <definedName name="厚生年金">'社員マスタ'!$J:$J</definedName>
    <definedName name="支給額計">'伝票風'!$F$20</definedName>
    <definedName name="支給額計1">'伝票風'!$R$20</definedName>
    <definedName name="氏名">'社員マスタ'!$B:$B</definedName>
    <definedName name="住宅手当">'社員マスタ'!$F:$F</definedName>
    <definedName name="住民税">'社員マスタ'!$K:$K</definedName>
    <definedName name="通勤手当">'社員マスタ'!$E:$E</definedName>
  </definedNames>
  <calcPr fullCalcOnLoad="1"/>
</workbook>
</file>

<file path=xl/sharedStrings.xml><?xml version="1.0" encoding="utf-8"?>
<sst xmlns="http://schemas.openxmlformats.org/spreadsheetml/2006/main" count="306" uniqueCount="166">
  <si>
    <t>給与支給明細書</t>
  </si>
  <si>
    <t>年</t>
  </si>
  <si>
    <t>月分</t>
  </si>
  <si>
    <t>支給年月日</t>
  </si>
  <si>
    <t>月</t>
  </si>
  <si>
    <t>日</t>
  </si>
  <si>
    <t>氏名</t>
  </si>
  <si>
    <t>勤怠</t>
  </si>
  <si>
    <t>出勤日数</t>
  </si>
  <si>
    <t>欠勤日数</t>
  </si>
  <si>
    <t>有給休暇</t>
  </si>
  <si>
    <t>代休日数</t>
  </si>
  <si>
    <t>早出残業</t>
  </si>
  <si>
    <t>早朝深夜</t>
  </si>
  <si>
    <t>基本給</t>
  </si>
  <si>
    <t>残業手当</t>
  </si>
  <si>
    <t>通勤手当</t>
  </si>
  <si>
    <t>住宅手当</t>
  </si>
  <si>
    <t>家族手当</t>
  </si>
  <si>
    <t>健康保険</t>
  </si>
  <si>
    <t>介護保険</t>
  </si>
  <si>
    <t>厚生年金</t>
  </si>
  <si>
    <t>雇用保険</t>
  </si>
  <si>
    <t>所得税</t>
  </si>
  <si>
    <t>住民税</t>
  </si>
  <si>
    <t>計</t>
  </si>
  <si>
    <t>差引支給額</t>
  </si>
  <si>
    <t>支給額</t>
  </si>
  <si>
    <t>控除額</t>
  </si>
  <si>
    <t>埼玉　太郎</t>
  </si>
  <si>
    <t>埼玉　花子</t>
  </si>
  <si>
    <t>埼玉　次郎</t>
  </si>
  <si>
    <t>埼玉　２男</t>
  </si>
  <si>
    <t>埼玉　３男</t>
  </si>
  <si>
    <t>埼玉　４男</t>
  </si>
  <si>
    <t>埼玉　５男</t>
  </si>
  <si>
    <t>埼玉　６男</t>
  </si>
  <si>
    <t>埼玉　７男</t>
  </si>
  <si>
    <t>東京　太郎</t>
  </si>
  <si>
    <t>東京　花子</t>
  </si>
  <si>
    <t>東京　次郎</t>
  </si>
  <si>
    <t>東京　２男</t>
  </si>
  <si>
    <t>東京　３男</t>
  </si>
  <si>
    <t>東京　４男</t>
  </si>
  <si>
    <t>東京　５男</t>
  </si>
  <si>
    <t>東京　６男</t>
  </si>
  <si>
    <t>東京　７男</t>
  </si>
  <si>
    <t>大坂　太郎</t>
  </si>
  <si>
    <t>大坂　花子</t>
  </si>
  <si>
    <t>大坂　次郎</t>
  </si>
  <si>
    <t>大坂　２男</t>
  </si>
  <si>
    <t>大坂　３男</t>
  </si>
  <si>
    <t>大坂　４男</t>
  </si>
  <si>
    <t>大坂　５男</t>
  </si>
  <si>
    <t>大坂　６男</t>
  </si>
  <si>
    <t>大坂　７男</t>
  </si>
  <si>
    <t>A001</t>
  </si>
  <si>
    <t>A011</t>
  </si>
  <si>
    <t>A020</t>
  </si>
  <si>
    <t>コード</t>
  </si>
  <si>
    <t>A002</t>
  </si>
  <si>
    <t>A003</t>
  </si>
  <si>
    <t>A004</t>
  </si>
  <si>
    <t>A005</t>
  </si>
  <si>
    <t>A006</t>
  </si>
  <si>
    <t>A007</t>
  </si>
  <si>
    <t>A008</t>
  </si>
  <si>
    <t>A009</t>
  </si>
  <si>
    <t>A010</t>
  </si>
  <si>
    <t>A012</t>
  </si>
  <si>
    <t>A013</t>
  </si>
  <si>
    <t>A014</t>
  </si>
  <si>
    <t>A015</t>
  </si>
  <si>
    <t>A016</t>
  </si>
  <si>
    <t>A017</t>
  </si>
  <si>
    <t>A018</t>
  </si>
  <si>
    <t>A019</t>
  </si>
  <si>
    <t>A021</t>
  </si>
  <si>
    <t>A022</t>
  </si>
  <si>
    <t>A023</t>
  </si>
  <si>
    <t>A024</t>
  </si>
  <si>
    <t>A025</t>
  </si>
  <si>
    <t>A026</t>
  </si>
  <si>
    <t>A027</t>
  </si>
  <si>
    <t>：は手入力を行う</t>
  </si>
  <si>
    <t>：自動計算されます</t>
  </si>
  <si>
    <t>項目説明</t>
  </si>
  <si>
    <t>残業手当：基本給から日給を算出してから計算しています</t>
  </si>
  <si>
    <t>日給単価が決まっているときは、計算値では固定値に書き換えてください</t>
  </si>
  <si>
    <t>残業時間</t>
  </si>
  <si>
    <t>早出残業、早朝深夜には対応していません</t>
  </si>
  <si>
    <t>日</t>
  </si>
  <si>
    <t>労働時間</t>
  </si>
  <si>
    <t>時間外労働時間</t>
  </si>
  <si>
    <t>支給額計</t>
  </si>
  <si>
    <t>時間</t>
  </si>
  <si>
    <t>控除額計</t>
  </si>
  <si>
    <t>a005</t>
  </si>
  <si>
    <t>a006</t>
  </si>
  <si>
    <t>常勤者用</t>
  </si>
  <si>
    <t>パート用</t>
  </si>
  <si>
    <t>残業手当：常勤者は基本給から日給を算出してから計算しています、パートは社員マスタの基本給を使用して算出しています</t>
  </si>
  <si>
    <t>基本給：常勤者は社員マスタから表示、パートは社員マスタ・基本給＊労働時間の計算結果を表示</t>
  </si>
  <si>
    <t>：社員マスタの値をコードから索引して該当値が表示されます</t>
  </si>
  <si>
    <r>
      <t>月　額　表</t>
    </r>
    <r>
      <rPr>
        <sz val="14"/>
        <color indexed="8"/>
        <rFont val="ＭＳ Ｐゴシック"/>
        <family val="3"/>
      </rPr>
      <t>（平成24年３月31日財務省告示第115号別表第一</t>
    </r>
    <r>
      <rPr>
        <sz val="12"/>
        <color indexed="8"/>
        <rFont val="ＭＳ Ｐゴシック"/>
        <family val="3"/>
      </rPr>
      <t>（平成28年３月31日財務省告示第105号改正）</t>
    </r>
    <r>
      <rPr>
        <sz val="14"/>
        <color indexed="8"/>
        <rFont val="ＭＳ Ｐゴシック"/>
        <family val="3"/>
      </rPr>
      <t>）</t>
    </r>
  </si>
  <si>
    <t xml:space="preserve">   その月の社会保</t>
  </si>
  <si>
    <t>甲</t>
  </si>
  <si>
    <t>　</t>
  </si>
  <si>
    <t xml:space="preserve">   険料等控除後の</t>
  </si>
  <si>
    <t>扶        養        親        族        等        の        数</t>
  </si>
  <si>
    <t>乙</t>
  </si>
  <si>
    <t xml:space="preserve">   給与等の金額</t>
  </si>
  <si>
    <t>0  人</t>
  </si>
  <si>
    <t>1  人</t>
  </si>
  <si>
    <t>2  人</t>
  </si>
  <si>
    <t>3  人</t>
  </si>
  <si>
    <t>4  人</t>
  </si>
  <si>
    <t>5  人</t>
  </si>
  <si>
    <t>6  人</t>
  </si>
  <si>
    <t>7  人</t>
  </si>
  <si>
    <t>以  上</t>
  </si>
  <si>
    <t>未  満</t>
  </si>
  <si>
    <t>税                                            額</t>
  </si>
  <si>
    <t>税  額</t>
  </si>
  <si>
    <t>円</t>
  </si>
  <si>
    <t>円未満</t>
  </si>
  <si>
    <t>その月の社会保険料等控除後の給与等の金額の3.063％に相当する金額</t>
  </si>
  <si>
    <t>860,000円</t>
  </si>
  <si>
    <t>860,000円を超え</t>
  </si>
  <si>
    <t>320,900円に、その月の社会保険料等控除後の給与等の金額のうち860,000円を超える金額の40.84％に相当する金額を加算した金額</t>
  </si>
  <si>
    <t>970,000円に満た</t>
  </si>
  <si>
    <t xml:space="preserve"> ない金額</t>
  </si>
  <si>
    <t>970,000円</t>
  </si>
  <si>
    <t>970,000円を超え</t>
  </si>
  <si>
    <t>1,720,000円に満た</t>
  </si>
  <si>
    <t>1,720,000円</t>
  </si>
  <si>
    <t>1,720,000円を超え</t>
  </si>
  <si>
    <t>3,550,000円に満た</t>
  </si>
  <si>
    <t>3,550,000円</t>
  </si>
  <si>
    <t xml:space="preserve"> 3,550,000円を超え</t>
  </si>
  <si>
    <t>3,550,000円の場合の税額に、その月の社会保険料等控除後の給与等の金額のうち</t>
  </si>
  <si>
    <t xml:space="preserve"> る金額</t>
  </si>
  <si>
    <t>3,550,000円を超える金額の45.945％に相当する金額を加算した金額</t>
  </si>
  <si>
    <t xml:space="preserve">   扶養親族等の数が7人を超える場合には、扶養親族等の数が7人の場合の税額から、その7人を超える</t>
  </si>
  <si>
    <t xml:space="preserve">   １人ごとに1,610円を控除した金額</t>
  </si>
  <si>
    <t>(注)   この表において「扶養親族等」とは、控除対象配偶者及び控除対象扶養親族をいいます。</t>
  </si>
  <si>
    <t>(備考）  税額の求め方は、次のとおりです。</t>
  </si>
  <si>
    <t xml:space="preserve">   1　 「給与所得者の扶養控除等申告書」（以下この表において「扶養控除等申告書」といいます。）の提出があった人</t>
  </si>
  <si>
    <t xml:space="preserve">     (1)  まず、その人のその月の給与等の金額から、その給与等の金額から控除される社会保険料等の金額を控除した金額を求めます。</t>
  </si>
  <si>
    <t xml:space="preserve">     (2)  次に、扶養控除等申告書により申告された扶養親族等（扶養親族等が国外居住親族である場合には、親族に該当する旨を証する書類が扶養控除等申</t>
  </si>
  <si>
    <t>　　　　告書に添付され、又は当該書類が扶養控除等申告書の提出の際に提示された扶養親族等に限ります。）の数が７人以下である場合には、(1)により求</t>
  </si>
  <si>
    <t>　　　　めた金額に応じて「その月の社会保険料等控除後の給与等の金額」欄の該当する行を求め、その行と扶養親族等の数に応じた甲欄の該当欄との交わる</t>
  </si>
  <si>
    <t xml:space="preserve">        ところに記載されている金額を求めます。これが求める税額です。</t>
  </si>
  <si>
    <t xml:space="preserve">     (3)  扶養控除等申告書により申告された扶養親族等の数が７人を超える場合には、(1)により求めた金額に応じて、扶養親族等の数が７人であるものとし</t>
  </si>
  <si>
    <t xml:space="preserve">        て(2)により求めた税額から、扶養親族等の数が７人を超える１人ごとに1,610円を控除した金額を求めます。これが求める税額です。</t>
  </si>
  <si>
    <t xml:space="preserve">     (4)  (2)及び(3)の場合において、扶養控除等申告書にその人が障害者（特別障害者を含みます。）、寡婦（特別の寡婦を含みます。）、寡夫又は勤労学</t>
  </si>
  <si>
    <t xml:space="preserve">        生に該当する旨の記載があるときは、扶養親族等の数にこれらの一に該当するごとに１人を加算した数を、扶養控除等申告書にその人の控除対象配偶</t>
  </si>
  <si>
    <t xml:space="preserve">        者又は扶養親族のうちに障害者（特別障害者を含みます。）又は同居特別障害者（障害者（特別障害者を含みます。）又は同居特別障害者が国外居住</t>
  </si>
  <si>
    <t>　　　　親族である場合には、親族に該当する旨を証する書類が扶養控除等申告書に添付され、又は当該書類が扶養控除等申告書の提出の際に提示された障害</t>
  </si>
  <si>
    <t>　　　　者（特別障害者を含みます。）又は同居特別障害者に限ります。）に該当する人がいる旨の記載があるときは、扶養親族等の数にこれらの一に該当す</t>
  </si>
  <si>
    <t xml:space="preserve">      　るごとに１人を加算した数を、それぞれ(2)及び(3)の扶養親族等の数とします。</t>
  </si>
  <si>
    <t xml:space="preserve">   2  扶養控除等申告書の提出がない人（「従たる給与についての扶養控除等申告書」の提出があった人を含みます。）</t>
  </si>
  <si>
    <t xml:space="preserve">    　その人のその月の給与等の金額から、その給与等の金額から控除される社会保険料等の金額を控除し、その控除後の金額に応じた「その月の社会保険料</t>
  </si>
  <si>
    <t xml:space="preserve">    等控除後の給与等の金額」欄の該当する行と乙欄との交わるところに記載されている金額（「従たる給与についての扶養控除等申告書」の提出があった場</t>
  </si>
  <si>
    <t xml:space="preserve">    合には、その申告書により申告された扶養親族等の数に応じ、扶養親族等１人ごとに1,610円を控除した金額）を求めます。これが求める税額です。　　</t>
  </si>
  <si>
    <t>所得税は扶養人数＝０で計算しています：扶養者がいる場合は所得税計算の計算式に”３”に人数を足してください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</si>
</sst>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1"/>
      <name val="ＭＳ 明朝"/>
      <family val="1"/>
    </font>
    <font>
      <u val="single"/>
      <sz val="11"/>
      <color indexed="12"/>
      <name val="ＭＳ Ｐゴシック"/>
      <family val="3"/>
    </font>
    <font>
      <sz val="6"/>
      <name val="ＭＳ 明朝"/>
      <family val="1"/>
    </font>
    <font>
      <b/>
      <sz val="14"/>
      <name val="ＭＳ ゴシック"/>
      <family val="3"/>
    </font>
    <font>
      <sz val="10"/>
      <name val="ＭＳ ゴシック"/>
      <family val="3"/>
    </font>
    <font>
      <b/>
      <sz val="11"/>
      <name val="ＭＳ 明朝"/>
      <family val="1"/>
    </font>
    <font>
      <b/>
      <sz val="16"/>
      <name val="ＭＳ ゴシック"/>
      <family val="3"/>
    </font>
    <font>
      <b/>
      <u val="single"/>
      <sz val="14"/>
      <name val="ＭＳ ゴシック"/>
      <family val="3"/>
    </font>
    <font>
      <sz val="11"/>
      <name val="ＭＳ Ｐゴシック"/>
      <family val="3"/>
    </font>
    <font>
      <b/>
      <sz val="16"/>
      <name val="ＭＳ Ｐゴシック"/>
      <family val="3"/>
    </font>
    <font>
      <sz val="10"/>
      <name val="ＭＳ Ｐゴシック"/>
      <family val="3"/>
    </font>
    <font>
      <b/>
      <sz val="10"/>
      <name val="ＭＳ ゴシック"/>
      <family val="3"/>
    </font>
    <font>
      <sz val="14"/>
      <color indexed="8"/>
      <name val="ＭＳ Ｐゴシック"/>
      <family val="3"/>
    </font>
    <font>
      <sz val="12"/>
      <color indexed="8"/>
      <name val="ＭＳ Ｐゴシック"/>
      <family val="3"/>
    </font>
    <font>
      <sz val="6"/>
      <name val="ＭＳ Ｐゴシック"/>
      <family val="3"/>
    </font>
    <font>
      <sz val="14"/>
      <color indexed="12"/>
      <name val="メイリオ"/>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indexed="8"/>
      <name val="ＭＳ 明朝"/>
      <family val="1"/>
    </font>
    <font>
      <sz val="8"/>
      <color indexed="8"/>
      <name val="ＭＳ 明朝"/>
      <family val="1"/>
    </font>
    <font>
      <sz val="10"/>
      <color indexed="8"/>
      <name val="ＭＳ Ｐゴシック"/>
      <family val="3"/>
    </font>
    <font>
      <sz val="9.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明朝"/>
      <family val="1"/>
    </font>
    <font>
      <sz val="8"/>
      <color theme="1"/>
      <name val="ＭＳ 明朝"/>
      <family val="1"/>
    </font>
    <font>
      <sz val="10"/>
      <color theme="1"/>
      <name val="ＭＳ Ｐゴシック"/>
      <family val="3"/>
    </font>
    <font>
      <b/>
      <sz val="14"/>
      <color theme="1"/>
      <name val="ＭＳ Ｐゴシック"/>
      <family val="3"/>
    </font>
    <font>
      <sz val="9.5"/>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00B0F0"/>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top style="medium"/>
      <bottom/>
    </border>
    <border>
      <left/>
      <right style="thin"/>
      <top style="medium"/>
      <bottom/>
    </border>
    <border>
      <left style="thin"/>
      <right/>
      <top style="medium"/>
      <bottom style="thin"/>
    </border>
    <border>
      <left/>
      <right/>
      <top style="medium"/>
      <bottom style="thin"/>
    </border>
    <border>
      <left style="thin"/>
      <right style="medium"/>
      <top style="medium"/>
      <bottom/>
    </border>
    <border>
      <left style="medium"/>
      <right/>
      <top/>
      <bottom/>
    </border>
    <border>
      <left style="thin"/>
      <right style="medium"/>
      <top/>
      <bottom/>
    </border>
    <border>
      <left style="medium"/>
      <right/>
      <top/>
      <bottom style="thin"/>
    </border>
    <border>
      <left style="thin"/>
      <right style="medium"/>
      <top/>
      <bottom style="thin"/>
    </border>
    <border>
      <left style="medium"/>
      <right/>
      <top style="thin"/>
      <bottom style="thin"/>
    </border>
    <border>
      <left/>
      <right style="medium"/>
      <top style="thin"/>
      <bottom style="thin"/>
    </border>
    <border>
      <left style="medium"/>
      <right style="thin"/>
      <top style="thin"/>
      <bottom/>
    </border>
    <border>
      <left style="thin"/>
      <right style="thin"/>
      <top style="thin"/>
      <bottom>
        <color indexed="63"/>
      </bottom>
    </border>
    <border>
      <left style="thin"/>
      <right style="medium"/>
      <top style="thin"/>
      <bottom/>
    </border>
    <border>
      <left style="medium"/>
      <right style="thin"/>
      <top/>
      <bottom/>
    </border>
    <border>
      <left style="thin"/>
      <right style="thin"/>
      <top/>
      <bottom/>
    </border>
    <border>
      <left style="thin"/>
      <right style="thin"/>
      <top/>
      <bottom style="thin"/>
    </border>
    <border>
      <left/>
      <right/>
      <top style="medium"/>
      <bottom/>
    </border>
    <border>
      <left/>
      <right/>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lignment/>
      <protection/>
    </xf>
    <xf numFmtId="0" fontId="54" fillId="32" borderId="0" applyNumberFormat="0" applyBorder="0" applyAlignment="0" applyProtection="0"/>
  </cellStyleXfs>
  <cellXfs count="168">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vertical="center"/>
    </xf>
    <xf numFmtId="0" fontId="4" fillId="0" borderId="16" xfId="0" applyFont="1" applyBorder="1" applyAlignment="1">
      <alignment horizontal="center" vertical="center"/>
    </xf>
    <xf numFmtId="0" fontId="4" fillId="0" borderId="0" xfId="0" applyFont="1" applyAlignment="1">
      <alignment horizontal="right" vertical="center"/>
    </xf>
    <xf numFmtId="0" fontId="4" fillId="0" borderId="17" xfId="0" applyFont="1" applyBorder="1" applyAlignment="1">
      <alignment horizontal="center"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8" xfId="0" applyFont="1" applyFill="1" applyBorder="1" applyAlignment="1">
      <alignment horizontal="center" vertical="center"/>
    </xf>
    <xf numFmtId="0" fontId="4" fillId="33" borderId="18" xfId="0" applyFont="1" applyFill="1" applyBorder="1" applyAlignment="1">
      <alignment horizontal="right" vertical="center"/>
    </xf>
    <xf numFmtId="0" fontId="4" fillId="33" borderId="19" xfId="0" applyFont="1" applyFill="1" applyBorder="1" applyAlignment="1">
      <alignment horizontal="right" vertical="center"/>
    </xf>
    <xf numFmtId="0" fontId="0" fillId="0" borderId="0" xfId="0" applyAlignment="1">
      <alignment vertical="center"/>
    </xf>
    <xf numFmtId="176" fontId="0" fillId="0" borderId="0" xfId="0" applyNumberFormat="1" applyAlignment="1">
      <alignment horizontal="right" vertical="center"/>
    </xf>
    <xf numFmtId="176" fontId="4" fillId="0" borderId="17" xfId="0" applyNumberFormat="1" applyFont="1" applyBorder="1" applyAlignment="1">
      <alignment horizontal="right" vertical="center"/>
    </xf>
    <xf numFmtId="0" fontId="4" fillId="15" borderId="0" xfId="0" applyFont="1" applyFill="1" applyAlignment="1">
      <alignment vertical="center"/>
    </xf>
    <xf numFmtId="0" fontId="4" fillId="13" borderId="0" xfId="0" applyFont="1" applyFill="1" applyAlignment="1">
      <alignment vertical="center"/>
    </xf>
    <xf numFmtId="0" fontId="4" fillId="34" borderId="0" xfId="0" applyFont="1" applyFill="1" applyAlignment="1">
      <alignment vertical="center"/>
    </xf>
    <xf numFmtId="0" fontId="4" fillId="15" borderId="0" xfId="0" applyFont="1" applyFill="1" applyAlignment="1">
      <alignment vertical="center"/>
    </xf>
    <xf numFmtId="0" fontId="6" fillId="0" borderId="0" xfId="0" applyFont="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0" fontId="4" fillId="35" borderId="0" xfId="0" applyFont="1" applyFill="1" applyBorder="1" applyAlignment="1">
      <alignment horizontal="center" vertical="center"/>
    </xf>
    <xf numFmtId="0" fontId="0" fillId="0" borderId="10" xfId="0" applyBorder="1" applyAlignment="1">
      <alignment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4" fillId="0" borderId="10" xfId="0" applyFont="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vertical="center"/>
    </xf>
    <xf numFmtId="0" fontId="0" fillId="0" borderId="11" xfId="0" applyBorder="1" applyAlignment="1">
      <alignment vertical="center"/>
    </xf>
    <xf numFmtId="0" fontId="4" fillId="0" borderId="14"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176" fontId="0" fillId="0" borderId="0" xfId="0" applyNumberFormat="1" applyBorder="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0" fillId="13" borderId="0" xfId="0" applyFill="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0" fillId="15" borderId="0" xfId="0" applyFont="1" applyFill="1" applyAlignment="1">
      <alignment vertical="center"/>
    </xf>
    <xf numFmtId="0" fontId="10" fillId="13" borderId="0" xfId="0" applyFont="1" applyFill="1" applyAlignment="1">
      <alignment vertical="center"/>
    </xf>
    <xf numFmtId="0" fontId="10" fillId="34" borderId="0" xfId="0" applyFont="1" applyFill="1" applyAlignment="1">
      <alignment vertical="center"/>
    </xf>
    <xf numFmtId="0" fontId="4" fillId="34" borderId="0" xfId="0" applyFont="1" applyFill="1" applyBorder="1" applyAlignment="1">
      <alignment vertical="center"/>
    </xf>
    <xf numFmtId="0" fontId="0" fillId="34" borderId="0" xfId="0" applyFill="1" applyBorder="1" applyAlignment="1">
      <alignment vertical="center"/>
    </xf>
    <xf numFmtId="0" fontId="55" fillId="0" borderId="0" xfId="61" applyFont="1">
      <alignment/>
      <protection/>
    </xf>
    <xf numFmtId="0" fontId="56" fillId="0" borderId="0" xfId="61" applyFont="1">
      <alignment/>
      <protection/>
    </xf>
    <xf numFmtId="0" fontId="56" fillId="0" borderId="22" xfId="61" applyFont="1" applyBorder="1" applyAlignment="1">
      <alignment horizontal="left" vertical="center"/>
      <protection/>
    </xf>
    <xf numFmtId="0" fontId="56" fillId="0" borderId="23" xfId="61" applyFont="1" applyBorder="1" applyAlignment="1">
      <alignment horizontal="left" vertical="center"/>
      <protection/>
    </xf>
    <xf numFmtId="0" fontId="56" fillId="0" borderId="24" xfId="61" applyFont="1" applyBorder="1" applyAlignment="1">
      <alignment horizontal="centerContinuous" vertical="center"/>
      <protection/>
    </xf>
    <xf numFmtId="0" fontId="56" fillId="0" borderId="25" xfId="61" applyFont="1" applyBorder="1" applyAlignment="1">
      <alignment horizontal="centerContinuous" vertical="center"/>
      <protection/>
    </xf>
    <xf numFmtId="0" fontId="56" fillId="0" borderId="26" xfId="61" applyFont="1" applyBorder="1" applyAlignment="1">
      <alignment horizontal="center" vertical="center"/>
      <protection/>
    </xf>
    <xf numFmtId="0" fontId="56" fillId="0" borderId="27" xfId="61" applyFont="1" applyBorder="1" applyAlignment="1">
      <alignment horizontal="left" vertical="center"/>
      <protection/>
    </xf>
    <xf numFmtId="0" fontId="56" fillId="0" borderId="15" xfId="61" applyFont="1" applyBorder="1" applyAlignment="1">
      <alignment horizontal="left" vertical="center"/>
      <protection/>
    </xf>
    <xf numFmtId="0" fontId="56" fillId="0" borderId="16" xfId="61" applyFont="1" applyBorder="1" applyAlignment="1">
      <alignment horizontal="centerContinuous" vertical="center"/>
      <protection/>
    </xf>
    <xf numFmtId="0" fontId="56" fillId="0" borderId="18" xfId="61" applyFont="1" applyBorder="1" applyAlignment="1">
      <alignment horizontal="centerContinuous" vertical="center"/>
      <protection/>
    </xf>
    <xf numFmtId="0" fontId="56" fillId="0" borderId="28" xfId="61" applyFont="1" applyBorder="1" applyAlignment="1">
      <alignment horizontal="center" vertical="center"/>
      <protection/>
    </xf>
    <xf numFmtId="0" fontId="56" fillId="0" borderId="29" xfId="61" applyFont="1" applyBorder="1" applyAlignment="1">
      <alignment vertical="center"/>
      <protection/>
    </xf>
    <xf numFmtId="0" fontId="56" fillId="0" borderId="13" xfId="61" applyFont="1" applyBorder="1" applyAlignment="1">
      <alignment vertical="center"/>
      <protection/>
    </xf>
    <xf numFmtId="0" fontId="56" fillId="0" borderId="17" xfId="61" applyFont="1" applyBorder="1" applyAlignment="1">
      <alignment horizontal="center" vertical="center"/>
      <protection/>
    </xf>
    <xf numFmtId="0" fontId="56" fillId="0" borderId="30" xfId="61" applyFont="1" applyBorder="1" applyAlignment="1">
      <alignment vertical="center"/>
      <protection/>
    </xf>
    <xf numFmtId="0" fontId="56" fillId="0" borderId="31" xfId="61" applyFont="1" applyBorder="1" applyAlignment="1">
      <alignment horizontal="center" vertical="center"/>
      <protection/>
    </xf>
    <xf numFmtId="0" fontId="56" fillId="0" borderId="17" xfId="61" applyFont="1" applyBorder="1" applyAlignment="1">
      <alignment horizontal="center" vertical="center"/>
      <protection/>
    </xf>
    <xf numFmtId="0" fontId="56" fillId="0" borderId="17" xfId="61" applyFont="1" applyBorder="1" applyAlignment="1">
      <alignment horizontal="centerContinuous" vertical="center"/>
      <protection/>
    </xf>
    <xf numFmtId="0" fontId="56" fillId="0" borderId="32" xfId="61" applyFont="1" applyBorder="1" applyAlignment="1">
      <alignment horizontal="center" vertical="center"/>
      <protection/>
    </xf>
    <xf numFmtId="0" fontId="57" fillId="0" borderId="33" xfId="61" applyFont="1" applyBorder="1" applyAlignment="1">
      <alignment horizontal="right" vertical="top"/>
      <protection/>
    </xf>
    <xf numFmtId="0" fontId="57" fillId="0" borderId="34" xfId="61" applyFont="1" applyBorder="1" applyAlignment="1">
      <alignment horizontal="right" vertical="top"/>
      <protection/>
    </xf>
    <xf numFmtId="0" fontId="57" fillId="0" borderId="35" xfId="61" applyFont="1" applyBorder="1" applyAlignment="1">
      <alignment horizontal="right" vertical="top"/>
      <protection/>
    </xf>
    <xf numFmtId="3" fontId="55" fillId="0" borderId="36" xfId="61" applyNumberFormat="1" applyFont="1" applyBorder="1" applyAlignment="1">
      <alignment vertical="top"/>
      <protection/>
    </xf>
    <xf numFmtId="3" fontId="55" fillId="0" borderId="37" xfId="61" applyNumberFormat="1" applyFont="1" applyBorder="1" applyAlignment="1">
      <alignment vertical="top"/>
      <protection/>
    </xf>
    <xf numFmtId="3" fontId="58" fillId="0" borderId="28" xfId="61" applyNumberFormat="1" applyFont="1" applyBorder="1" applyAlignment="1">
      <alignment wrapText="1"/>
      <protection/>
    </xf>
    <xf numFmtId="1" fontId="55" fillId="0" borderId="0" xfId="61" applyNumberFormat="1" applyFont="1">
      <alignment/>
      <protection/>
    </xf>
    <xf numFmtId="3" fontId="55" fillId="0" borderId="36" xfId="61" applyNumberFormat="1" applyFont="1" applyBorder="1">
      <alignment/>
      <protection/>
    </xf>
    <xf numFmtId="3" fontId="55" fillId="0" borderId="37" xfId="61" applyNumberFormat="1" applyFont="1" applyBorder="1">
      <alignment/>
      <protection/>
    </xf>
    <xf numFmtId="3" fontId="55" fillId="0" borderId="28" xfId="61" applyNumberFormat="1" applyFont="1" applyBorder="1">
      <alignment/>
      <protection/>
    </xf>
    <xf numFmtId="38" fontId="55" fillId="0" borderId="37" xfId="49" applyFont="1" applyBorder="1" applyAlignment="1">
      <alignment/>
    </xf>
    <xf numFmtId="38" fontId="55" fillId="0" borderId="28" xfId="49" applyFont="1" applyBorder="1" applyAlignment="1">
      <alignment/>
    </xf>
    <xf numFmtId="0" fontId="55" fillId="0" borderId="27" xfId="0" applyFont="1" applyBorder="1" applyAlignment="1">
      <alignment horizontal="left"/>
    </xf>
    <xf numFmtId="0" fontId="55" fillId="0" borderId="15" xfId="0" applyFont="1" applyBorder="1" applyAlignment="1">
      <alignment horizontal="left"/>
    </xf>
    <xf numFmtId="0" fontId="55" fillId="0" borderId="0" xfId="0" applyFont="1" applyAlignment="1">
      <alignment horizontal="left"/>
    </xf>
    <xf numFmtId="0" fontId="55" fillId="0" borderId="15" xfId="0" applyFont="1" applyBorder="1" applyAlignment="1">
      <alignment horizontal="centerContinuous"/>
    </xf>
    <xf numFmtId="0" fontId="55" fillId="0" borderId="15" xfId="0" applyFont="1" applyBorder="1" applyAlignment="1">
      <alignment horizontal="center"/>
    </xf>
    <xf numFmtId="0" fontId="55" fillId="0" borderId="14" xfId="0" applyFont="1" applyBorder="1" applyAlignment="1">
      <alignment horizontal="centerContinuous"/>
    </xf>
    <xf numFmtId="0" fontId="55" fillId="0" borderId="0" xfId="0" applyFont="1" applyAlignment="1">
      <alignment horizontal="centerContinuous"/>
    </xf>
    <xf numFmtId="3" fontId="55" fillId="0" borderId="29" xfId="0" applyNumberFormat="1" applyFont="1" applyBorder="1" applyAlignment="1">
      <alignment horizontal="centerContinuous"/>
    </xf>
    <xf numFmtId="0" fontId="55" fillId="0" borderId="13" xfId="0" applyFont="1" applyBorder="1" applyAlignment="1">
      <alignment horizontal="centerContinuous"/>
    </xf>
    <xf numFmtId="38" fontId="55" fillId="0" borderId="38" xfId="49" applyFont="1" applyBorder="1" applyAlignment="1">
      <alignment/>
    </xf>
    <xf numFmtId="38" fontId="55" fillId="0" borderId="30" xfId="49" applyFont="1" applyBorder="1" applyAlignment="1">
      <alignment vertical="top" wrapText="1"/>
    </xf>
    <xf numFmtId="0" fontId="55" fillId="0" borderId="29" xfId="0" applyFont="1" applyBorder="1" applyAlignment="1">
      <alignment horizontal="centerContinuous"/>
    </xf>
    <xf numFmtId="0" fontId="55" fillId="0" borderId="14" xfId="0" applyFont="1" applyBorder="1" applyAlignment="1">
      <alignment horizontal="left"/>
    </xf>
    <xf numFmtId="0" fontId="55" fillId="0" borderId="0" xfId="0" applyFont="1" applyAlignment="1">
      <alignment horizontal="center"/>
    </xf>
    <xf numFmtId="0" fontId="55" fillId="0" borderId="0" xfId="0" applyFont="1" applyAlignment="1">
      <alignment vertical="center"/>
    </xf>
    <xf numFmtId="0" fontId="55" fillId="0" borderId="15" xfId="0" applyFont="1" applyBorder="1" applyAlignment="1">
      <alignment vertical="center"/>
    </xf>
    <xf numFmtId="0" fontId="57" fillId="0" borderId="39" xfId="0" applyFont="1" applyBorder="1" applyAlignment="1">
      <alignment horizontal="left"/>
    </xf>
    <xf numFmtId="0" fontId="4" fillId="15" borderId="0" xfId="0" applyFont="1" applyFill="1" applyAlignment="1">
      <alignment vertical="center"/>
    </xf>
    <xf numFmtId="0" fontId="0" fillId="0" borderId="0" xfId="0" applyAlignment="1">
      <alignment vertical="center"/>
    </xf>
    <xf numFmtId="38" fontId="4" fillId="0" borderId="17" xfId="49" applyFont="1" applyBorder="1" applyAlignment="1">
      <alignment horizontal="right"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15" borderId="16" xfId="0" applyFont="1" applyFill="1" applyBorder="1" applyAlignment="1">
      <alignment horizontal="center" vertical="center"/>
    </xf>
    <xf numFmtId="0" fontId="4" fillId="15" borderId="18" xfId="0" applyFont="1" applyFill="1" applyBorder="1" applyAlignment="1">
      <alignment horizontal="center" vertical="center"/>
    </xf>
    <xf numFmtId="0" fontId="4" fillId="15" borderId="19" xfId="0" applyFont="1" applyFill="1" applyBorder="1" applyAlignment="1">
      <alignment horizontal="center" vertical="center"/>
    </xf>
    <xf numFmtId="38" fontId="4" fillId="0" borderId="17" xfId="49" applyFont="1" applyBorder="1" applyAlignment="1">
      <alignment vertical="center"/>
    </xf>
    <xf numFmtId="0" fontId="4" fillId="0" borderId="17" xfId="0" applyFont="1" applyBorder="1" applyAlignment="1">
      <alignment horizontal="center" vertical="center"/>
    </xf>
    <xf numFmtId="0" fontId="4" fillId="0" borderId="0" xfId="0" applyFont="1" applyAlignment="1">
      <alignment horizontal="center" vertical="center"/>
    </xf>
    <xf numFmtId="38" fontId="4" fillId="13" borderId="17" xfId="49" applyFont="1" applyFill="1" applyBorder="1" applyAlignment="1">
      <alignment vertical="center"/>
    </xf>
    <xf numFmtId="38" fontId="4" fillId="15" borderId="17" xfId="49" applyFont="1" applyFill="1" applyBorder="1" applyAlignment="1">
      <alignment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38" fontId="4" fillId="0" borderId="19" xfId="49" applyFont="1" applyBorder="1" applyAlignment="1">
      <alignment horizontal="right" vertical="center"/>
    </xf>
    <xf numFmtId="0" fontId="4" fillId="33" borderId="0" xfId="0" applyFont="1" applyFill="1" applyBorder="1" applyAlignment="1">
      <alignment horizontal="center" vertical="center"/>
    </xf>
    <xf numFmtId="0" fontId="4" fillId="33" borderId="17" xfId="0" applyFont="1" applyFill="1" applyBorder="1" applyAlignment="1">
      <alignment horizontal="center" vertical="center"/>
    </xf>
    <xf numFmtId="38" fontId="4" fillId="33" borderId="16" xfId="49" applyFont="1" applyFill="1" applyBorder="1" applyAlignment="1">
      <alignment horizontal="right" vertical="center"/>
    </xf>
    <xf numFmtId="38" fontId="4" fillId="33" borderId="18" xfId="49" applyFont="1" applyFill="1" applyBorder="1" applyAlignment="1">
      <alignment horizontal="right" vertical="center"/>
    </xf>
    <xf numFmtId="0" fontId="4" fillId="33" borderId="16" xfId="0" applyFont="1"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38" fontId="4" fillId="33" borderId="16" xfId="49" applyFont="1" applyFill="1" applyBorder="1" applyAlignment="1">
      <alignment vertical="center"/>
    </xf>
    <xf numFmtId="38" fontId="4" fillId="33" borderId="18" xfId="49" applyFont="1" applyFill="1" applyBorder="1" applyAlignment="1">
      <alignment vertical="center"/>
    </xf>
    <xf numFmtId="38" fontId="4" fillId="14" borderId="16" xfId="49" applyFont="1" applyFill="1" applyBorder="1" applyAlignment="1">
      <alignment horizontal="right" vertical="center"/>
    </xf>
    <xf numFmtId="38" fontId="4" fillId="14" borderId="18" xfId="49" applyFont="1" applyFill="1" applyBorder="1" applyAlignment="1">
      <alignment horizontal="right" vertical="center"/>
    </xf>
    <xf numFmtId="38" fontId="4" fillId="14" borderId="16" xfId="49" applyFont="1" applyFill="1" applyBorder="1" applyAlignment="1">
      <alignment vertical="center"/>
    </xf>
    <xf numFmtId="38" fontId="4" fillId="14" borderId="18" xfId="49" applyFont="1" applyFill="1" applyBorder="1" applyAlignment="1">
      <alignment vertical="center"/>
    </xf>
    <xf numFmtId="38" fontId="4" fillId="15" borderId="19" xfId="49" applyFont="1" applyFill="1" applyBorder="1" applyAlignment="1">
      <alignment horizontal="right" vertical="center"/>
    </xf>
    <xf numFmtId="38" fontId="4" fillId="15" borderId="17" xfId="49" applyFont="1" applyFill="1" applyBorder="1" applyAlignment="1">
      <alignment horizontal="right" vertical="center"/>
    </xf>
    <xf numFmtId="38" fontId="4" fillId="13" borderId="19" xfId="49" applyFont="1" applyFill="1" applyBorder="1" applyAlignment="1">
      <alignment horizontal="right" vertical="center"/>
    </xf>
    <xf numFmtId="38" fontId="4" fillId="13" borderId="17" xfId="49" applyFont="1" applyFill="1" applyBorder="1" applyAlignment="1">
      <alignment horizontal="right" vertical="center"/>
    </xf>
    <xf numFmtId="38" fontId="4" fillId="34" borderId="17" xfId="49" applyFont="1" applyFill="1" applyBorder="1" applyAlignment="1">
      <alignment horizontal="right" vertical="center"/>
    </xf>
    <xf numFmtId="176" fontId="4" fillId="34" borderId="17" xfId="0" applyNumberFormat="1" applyFont="1" applyFill="1" applyBorder="1" applyAlignment="1">
      <alignment horizontal="right" vertical="center"/>
    </xf>
    <xf numFmtId="176" fontId="0" fillId="34" borderId="17" xfId="0" applyNumberFormat="1" applyFill="1" applyBorder="1" applyAlignment="1">
      <alignment horizontal="right" vertical="center"/>
    </xf>
    <xf numFmtId="176" fontId="4" fillId="15" borderId="17" xfId="0" applyNumberFormat="1" applyFont="1" applyFill="1" applyBorder="1" applyAlignment="1">
      <alignment horizontal="right" vertical="center"/>
    </xf>
    <xf numFmtId="176" fontId="0" fillId="15" borderId="17" xfId="0" applyNumberFormat="1" applyFill="1" applyBorder="1" applyAlignment="1">
      <alignment horizontal="right" vertical="center"/>
    </xf>
    <xf numFmtId="176" fontId="4" fillId="0" borderId="17" xfId="0" applyNumberFormat="1" applyFont="1" applyBorder="1" applyAlignment="1">
      <alignment horizontal="right" vertical="center"/>
    </xf>
    <xf numFmtId="176" fontId="0" fillId="0" borderId="17" xfId="0" applyNumberFormat="1" applyBorder="1" applyAlignment="1">
      <alignment horizontal="right"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13" borderId="0" xfId="0" applyFill="1" applyBorder="1" applyAlignment="1">
      <alignment vertical="center"/>
    </xf>
    <xf numFmtId="0" fontId="0" fillId="13" borderId="0" xfId="0" applyFill="1" applyAlignment="1">
      <alignment vertical="center"/>
    </xf>
    <xf numFmtId="0" fontId="4" fillId="0" borderId="34" xfId="0" applyFont="1" applyBorder="1" applyAlignment="1">
      <alignment horizontal="center" vertical="center"/>
    </xf>
    <xf numFmtId="0" fontId="0" fillId="0" borderId="17" xfId="0" applyBorder="1" applyAlignment="1">
      <alignment vertical="center"/>
    </xf>
    <xf numFmtId="0" fontId="4" fillId="35" borderId="17" xfId="0" applyFont="1" applyFill="1" applyBorder="1" applyAlignment="1">
      <alignment horizontal="center" vertical="center"/>
    </xf>
    <xf numFmtId="0" fontId="11" fillId="35" borderId="17" xfId="0" applyFont="1" applyFill="1" applyBorder="1" applyAlignment="1">
      <alignment horizontal="left" vertical="center"/>
    </xf>
    <xf numFmtId="0" fontId="5" fillId="0" borderId="17" xfId="0" applyFont="1" applyBorder="1" applyAlignment="1">
      <alignment horizontal="left" vertical="center"/>
    </xf>
    <xf numFmtId="0" fontId="4" fillId="13" borderId="16" xfId="0" applyFont="1" applyFill="1" applyBorder="1" applyAlignment="1">
      <alignment horizontal="center" vertical="center"/>
    </xf>
    <xf numFmtId="0" fontId="0" fillId="13" borderId="19" xfId="0" applyFill="1" applyBorder="1" applyAlignment="1">
      <alignment horizontal="center" vertical="center"/>
    </xf>
    <xf numFmtId="176" fontId="4" fillId="0" borderId="16"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19" xfId="0" applyNumberFormat="1" applyFont="1" applyBorder="1" applyAlignment="1">
      <alignment horizontal="right" vertical="center"/>
    </xf>
    <xf numFmtId="0" fontId="57" fillId="0" borderId="0" xfId="0" applyFont="1" applyAlignment="1">
      <alignment horizontal="left" wrapText="1"/>
    </xf>
    <xf numFmtId="0" fontId="59" fillId="0" borderId="40" xfId="0" applyFont="1" applyBorder="1" applyAlignment="1">
      <alignment horizontal="center" vertical="center" shrinkToFit="1"/>
    </xf>
    <xf numFmtId="38" fontId="55" fillId="0" borderId="27" xfId="49" applyFont="1" applyBorder="1" applyAlignment="1">
      <alignment horizontal="center"/>
    </xf>
    <xf numFmtId="38" fontId="55" fillId="0" borderId="15" xfId="49" applyFont="1" applyBorder="1" applyAlignment="1">
      <alignment horizontal="center"/>
    </xf>
    <xf numFmtId="0" fontId="60" fillId="0" borderId="28" xfId="0" applyFont="1" applyBorder="1" applyAlignment="1">
      <alignment horizontal="left" vertical="top" wrapText="1"/>
    </xf>
    <xf numFmtId="0" fontId="57" fillId="0" borderId="28" xfId="0" applyFont="1" applyBorder="1" applyAlignment="1">
      <alignment horizontal="center" vertical="center"/>
    </xf>
    <xf numFmtId="0" fontId="55" fillId="0" borderId="28" xfId="0" applyFont="1" applyBorder="1" applyAlignment="1">
      <alignment horizontal="left" vertical="top" wrapText="1"/>
    </xf>
    <xf numFmtId="0" fontId="58" fillId="0" borderId="28"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_2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H43"/>
  <sheetViews>
    <sheetView zoomScalePageLayoutView="0" workbookViewId="0" topLeftCell="A1">
      <selection activeCell="BJ24" sqref="BJ24"/>
    </sheetView>
  </sheetViews>
  <sheetFormatPr defaultColWidth="2.69921875" defaultRowHeight="18" customHeight="1"/>
  <cols>
    <col min="1" max="47" width="2.69921875" style="2" customWidth="1"/>
    <col min="48" max="48" width="5" style="2" bestFit="1" customWidth="1"/>
    <col min="49" max="16384" width="2.69921875" style="2" customWidth="1"/>
  </cols>
  <sheetData>
    <row r="1" spans="1:50" ht="19.5" customHeight="1">
      <c r="A1" s="1" t="s">
        <v>0</v>
      </c>
      <c r="K1" s="116"/>
      <c r="L1" s="116"/>
      <c r="M1" s="116"/>
      <c r="N1" s="2" t="s">
        <v>1</v>
      </c>
      <c r="O1" s="116"/>
      <c r="P1" s="116"/>
      <c r="Q1" s="2" t="s">
        <v>2</v>
      </c>
      <c r="U1" s="2" t="s">
        <v>3</v>
      </c>
      <c r="Y1" s="116"/>
      <c r="Z1" s="116"/>
      <c r="AA1" s="116"/>
      <c r="AB1" s="2" t="s">
        <v>1</v>
      </c>
      <c r="AC1" s="116"/>
      <c r="AD1" s="116"/>
      <c r="AE1" s="2" t="s">
        <v>4</v>
      </c>
      <c r="AF1" s="116"/>
      <c r="AG1" s="116"/>
      <c r="AH1" s="2" t="s">
        <v>5</v>
      </c>
      <c r="AK1" s="2" t="s">
        <v>59</v>
      </c>
      <c r="AN1" s="22" t="s">
        <v>58</v>
      </c>
      <c r="AT1" s="2" t="s">
        <v>6</v>
      </c>
      <c r="AV1" s="105" t="str">
        <f>LOOKUP(code1,'社員マスタ'!A2:A28,'社員マスタ'!B2:B28)</f>
        <v>大坂　花子</v>
      </c>
      <c r="AW1" s="106"/>
      <c r="AX1" s="106"/>
    </row>
    <row r="2" ht="9.75" customHeight="1"/>
    <row r="3" spans="1:60" ht="18" customHeight="1">
      <c r="A3" s="4"/>
      <c r="B3" s="119" t="s">
        <v>7</v>
      </c>
      <c r="C3" s="119"/>
      <c r="D3" s="119"/>
      <c r="E3" s="5"/>
      <c r="F3" s="115" t="s">
        <v>8</v>
      </c>
      <c r="G3" s="115"/>
      <c r="H3" s="115"/>
      <c r="I3" s="115"/>
      <c r="J3" s="137"/>
      <c r="K3" s="138"/>
      <c r="L3" s="138"/>
      <c r="M3" s="138"/>
      <c r="N3" s="115" t="s">
        <v>9</v>
      </c>
      <c r="O3" s="115"/>
      <c r="P3" s="115"/>
      <c r="Q3" s="115"/>
      <c r="R3" s="138"/>
      <c r="S3" s="138"/>
      <c r="T3" s="138"/>
      <c r="U3" s="138"/>
      <c r="V3" s="115" t="s">
        <v>10</v>
      </c>
      <c r="W3" s="115"/>
      <c r="X3" s="115"/>
      <c r="Y3" s="115"/>
      <c r="Z3" s="138"/>
      <c r="AA3" s="138"/>
      <c r="AB3" s="138"/>
      <c r="AC3" s="138"/>
      <c r="AD3" s="115" t="s">
        <v>11</v>
      </c>
      <c r="AE3" s="115"/>
      <c r="AF3" s="115"/>
      <c r="AG3" s="115"/>
      <c r="AH3" s="117"/>
      <c r="AI3" s="117"/>
      <c r="AJ3" s="117"/>
      <c r="AK3" s="117"/>
      <c r="AL3" s="115"/>
      <c r="AM3" s="115"/>
      <c r="AN3" s="115"/>
      <c r="AO3" s="115"/>
      <c r="AP3" s="107"/>
      <c r="AQ3" s="107"/>
      <c r="AR3" s="107"/>
      <c r="AS3" s="107"/>
      <c r="AT3" s="115"/>
      <c r="AU3" s="115"/>
      <c r="AV3" s="115"/>
      <c r="AW3" s="115"/>
      <c r="AX3" s="107"/>
      <c r="AY3" s="107"/>
      <c r="AZ3" s="107"/>
      <c r="BA3" s="107"/>
      <c r="BB3" s="3"/>
      <c r="BC3" s="3"/>
      <c r="BD3" s="3"/>
      <c r="BE3" s="11"/>
      <c r="BF3" s="11"/>
      <c r="BG3" s="11"/>
      <c r="BH3" s="11"/>
    </row>
    <row r="4" spans="1:60" ht="18" customHeight="1">
      <c r="A4" s="6"/>
      <c r="B4" s="120"/>
      <c r="C4" s="120"/>
      <c r="D4" s="120"/>
      <c r="E4" s="7"/>
      <c r="F4" s="115" t="s">
        <v>89</v>
      </c>
      <c r="G4" s="115"/>
      <c r="H4" s="115"/>
      <c r="I4" s="115"/>
      <c r="J4" s="137">
        <v>2</v>
      </c>
      <c r="K4" s="138"/>
      <c r="L4" s="138"/>
      <c r="M4" s="138"/>
      <c r="N4" s="115" t="s">
        <v>12</v>
      </c>
      <c r="O4" s="115"/>
      <c r="P4" s="115"/>
      <c r="Q4" s="115"/>
      <c r="R4" s="138"/>
      <c r="S4" s="138"/>
      <c r="T4" s="138"/>
      <c r="U4" s="138"/>
      <c r="V4" s="115" t="s">
        <v>13</v>
      </c>
      <c r="W4" s="115"/>
      <c r="X4" s="115"/>
      <c r="Y4" s="115"/>
      <c r="Z4" s="138"/>
      <c r="AA4" s="138"/>
      <c r="AB4" s="138"/>
      <c r="AC4" s="138"/>
      <c r="AD4" s="115"/>
      <c r="AE4" s="115"/>
      <c r="AF4" s="115"/>
      <c r="AG4" s="115"/>
      <c r="AH4" s="114"/>
      <c r="AI4" s="114"/>
      <c r="AJ4" s="114"/>
      <c r="AK4" s="114"/>
      <c r="AL4" s="115"/>
      <c r="AM4" s="115"/>
      <c r="AN4" s="115"/>
      <c r="AO4" s="115"/>
      <c r="AP4" s="107"/>
      <c r="AQ4" s="107"/>
      <c r="AR4" s="107"/>
      <c r="AS4" s="107"/>
      <c r="AT4" s="115"/>
      <c r="AU4" s="115"/>
      <c r="AV4" s="115"/>
      <c r="AW4" s="115"/>
      <c r="AX4" s="107"/>
      <c r="AY4" s="107"/>
      <c r="AZ4" s="107"/>
      <c r="BA4" s="107"/>
      <c r="BB4" s="3"/>
      <c r="BC4" s="3"/>
      <c r="BD4" s="3"/>
      <c r="BE4" s="11"/>
      <c r="BF4" s="11"/>
      <c r="BG4" s="11"/>
      <c r="BH4" s="11"/>
    </row>
    <row r="5" spans="1:60" ht="18" customHeight="1">
      <c r="A5" s="4"/>
      <c r="B5" s="119" t="s">
        <v>27</v>
      </c>
      <c r="C5" s="119"/>
      <c r="D5" s="119"/>
      <c r="E5" s="5"/>
      <c r="F5" s="115" t="s">
        <v>14</v>
      </c>
      <c r="G5" s="115"/>
      <c r="H5" s="115"/>
      <c r="I5" s="115"/>
      <c r="J5" s="135">
        <f>LOOKUP(code1,'社員マスタ'!A2:A28,'社員マスタ'!C2:C28)</f>
        <v>124300</v>
      </c>
      <c r="K5" s="136"/>
      <c r="L5" s="136"/>
      <c r="M5" s="136"/>
      <c r="N5" s="108" t="s">
        <v>15</v>
      </c>
      <c r="O5" s="109"/>
      <c r="P5" s="109"/>
      <c r="Q5" s="110"/>
      <c r="R5" s="139">
        <f>J5/(8*21)*1.25*J4</f>
        <v>1849.702380952381</v>
      </c>
      <c r="S5" s="139"/>
      <c r="T5" s="139"/>
      <c r="U5" s="139"/>
      <c r="V5" s="111" t="s">
        <v>16</v>
      </c>
      <c r="W5" s="112"/>
      <c r="X5" s="112"/>
      <c r="Y5" s="113"/>
      <c r="Z5" s="136">
        <f>LOOKUP(code1,'社員マスタ'!A2:A28,'社員マスタ'!E2:E28)</f>
        <v>13400</v>
      </c>
      <c r="AA5" s="136"/>
      <c r="AB5" s="136"/>
      <c r="AC5" s="136"/>
      <c r="AD5" s="108" t="s">
        <v>17</v>
      </c>
      <c r="AE5" s="109"/>
      <c r="AF5" s="109"/>
      <c r="AG5" s="110"/>
      <c r="AH5" s="118">
        <f>LOOKUP(code1,'社員マスタ'!A2:A28,'社員マスタ'!F2:F28)</f>
        <v>10000</v>
      </c>
      <c r="AI5" s="118"/>
      <c r="AJ5" s="118"/>
      <c r="AK5" s="118"/>
      <c r="AL5" s="115" t="s">
        <v>18</v>
      </c>
      <c r="AM5" s="115"/>
      <c r="AN5" s="115"/>
      <c r="AO5" s="115"/>
      <c r="AP5" s="136">
        <f>LOOKUP(code1,'社員マスタ'!A2:A28,'社員マスタ'!G2:G28)</f>
        <v>5000</v>
      </c>
      <c r="AQ5" s="136"/>
      <c r="AR5" s="136"/>
      <c r="AS5" s="136"/>
      <c r="AT5" s="115"/>
      <c r="AU5" s="115"/>
      <c r="AV5" s="115"/>
      <c r="AW5" s="115"/>
      <c r="AX5" s="107"/>
      <c r="AY5" s="107"/>
      <c r="AZ5" s="107"/>
      <c r="BA5" s="107"/>
      <c r="BB5" s="3"/>
      <c r="BC5" s="3"/>
      <c r="BD5" s="3"/>
      <c r="BE5" s="11"/>
      <c r="BF5" s="11"/>
      <c r="BG5" s="11"/>
      <c r="BH5" s="11"/>
    </row>
    <row r="6" spans="1:60" ht="18" customHeight="1">
      <c r="A6" s="8"/>
      <c r="B6" s="122"/>
      <c r="C6" s="122"/>
      <c r="D6" s="122"/>
      <c r="E6" s="9"/>
      <c r="F6" s="115"/>
      <c r="G6" s="115"/>
      <c r="H6" s="115"/>
      <c r="I6" s="115"/>
      <c r="J6" s="121"/>
      <c r="K6" s="107"/>
      <c r="L6" s="107"/>
      <c r="M6" s="107"/>
      <c r="N6" s="108"/>
      <c r="O6" s="109"/>
      <c r="P6" s="109"/>
      <c r="Q6" s="110"/>
      <c r="R6" s="107"/>
      <c r="S6" s="107"/>
      <c r="T6" s="107"/>
      <c r="U6" s="107"/>
      <c r="V6" s="108"/>
      <c r="W6" s="109"/>
      <c r="X6" s="109"/>
      <c r="Y6" s="110"/>
      <c r="Z6" s="107"/>
      <c r="AA6" s="107"/>
      <c r="AB6" s="107"/>
      <c r="AC6" s="107"/>
      <c r="AD6" s="108"/>
      <c r="AE6" s="109"/>
      <c r="AF6" s="109"/>
      <c r="AG6" s="110"/>
      <c r="AH6" s="114"/>
      <c r="AI6" s="114"/>
      <c r="AJ6" s="114"/>
      <c r="AK6" s="114"/>
      <c r="AL6" s="115"/>
      <c r="AM6" s="115"/>
      <c r="AN6" s="115"/>
      <c r="AO6" s="115"/>
      <c r="AP6" s="107"/>
      <c r="AQ6" s="107"/>
      <c r="AR6" s="107"/>
      <c r="AS6" s="107"/>
      <c r="AT6" s="115"/>
      <c r="AU6" s="115"/>
      <c r="AV6" s="115"/>
      <c r="AW6" s="115"/>
      <c r="AX6" s="107"/>
      <c r="AY6" s="107"/>
      <c r="AZ6" s="107"/>
      <c r="BA6" s="107"/>
      <c r="BB6" s="3"/>
      <c r="BC6" s="3"/>
      <c r="BD6" s="3"/>
      <c r="BE6" s="11"/>
      <c r="BF6" s="11"/>
      <c r="BG6" s="11"/>
      <c r="BH6" s="11"/>
    </row>
    <row r="7" spans="1:53" ht="18" customHeight="1">
      <c r="A7" s="8"/>
      <c r="B7" s="122"/>
      <c r="C7" s="122"/>
      <c r="D7" s="122"/>
      <c r="E7" s="9"/>
      <c r="F7" s="123" t="s">
        <v>25</v>
      </c>
      <c r="G7" s="123"/>
      <c r="H7" s="123"/>
      <c r="I7" s="123"/>
      <c r="J7" s="131">
        <f>IF(J5+R5+Z5+AH5+AP5+AX5+J6+R6+Z6+AH6+AP6+AX6&gt;0,J5+R5+Z5+AH5+AP5+AX5+J6+R6+Z6+AH6+AP6+AX6,"")</f>
        <v>154549.70238095237</v>
      </c>
      <c r="K7" s="132"/>
      <c r="L7" s="132"/>
      <c r="M7" s="132"/>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4"/>
    </row>
    <row r="8" spans="1:53" ht="18" customHeight="1">
      <c r="A8" s="4"/>
      <c r="B8" s="119" t="s">
        <v>28</v>
      </c>
      <c r="C8" s="119"/>
      <c r="D8" s="119"/>
      <c r="E8" s="5"/>
      <c r="F8" s="115" t="s">
        <v>19</v>
      </c>
      <c r="G8" s="115"/>
      <c r="H8" s="115"/>
      <c r="I8" s="115"/>
      <c r="J8" s="135">
        <f>LOOKUP(code1,'社員マスタ'!A2:A28,'社員マスタ'!H2:H28)</f>
        <v>7000</v>
      </c>
      <c r="K8" s="136"/>
      <c r="L8" s="136"/>
      <c r="M8" s="136"/>
      <c r="N8" s="115" t="s">
        <v>20</v>
      </c>
      <c r="O8" s="115"/>
      <c r="P8" s="115"/>
      <c r="Q8" s="115"/>
      <c r="R8" s="136">
        <f>LOOKUP(code1,'社員マスタ'!A2:A28,'社員マスタ'!I2:I28)</f>
        <v>2500</v>
      </c>
      <c r="S8" s="136"/>
      <c r="T8" s="136"/>
      <c r="U8" s="136"/>
      <c r="V8" s="115" t="s">
        <v>21</v>
      </c>
      <c r="W8" s="115"/>
      <c r="X8" s="115"/>
      <c r="Y8" s="115"/>
      <c r="Z8" s="136">
        <f>LOOKUP(code1,'社員マスタ'!A2:A28,'社員マスタ'!J2:J28)</f>
        <v>17000</v>
      </c>
      <c r="AA8" s="136"/>
      <c r="AB8" s="136"/>
      <c r="AC8" s="136"/>
      <c r="AD8" s="115" t="s">
        <v>22</v>
      </c>
      <c r="AE8" s="115"/>
      <c r="AF8" s="115"/>
      <c r="AG8" s="115"/>
      <c r="AH8" s="139">
        <f>J7*(3/1000)</f>
        <v>463.64910714285713</v>
      </c>
      <c r="AI8" s="139"/>
      <c r="AJ8" s="139"/>
      <c r="AK8" s="139"/>
      <c r="AL8" s="115"/>
      <c r="AM8" s="115"/>
      <c r="AN8" s="115"/>
      <c r="AO8" s="115"/>
      <c r="AP8" s="107"/>
      <c r="AQ8" s="107"/>
      <c r="AR8" s="107"/>
      <c r="AS8" s="107"/>
      <c r="AT8" s="115"/>
      <c r="AU8" s="115"/>
      <c r="AV8" s="115"/>
      <c r="AW8" s="115"/>
      <c r="AX8" s="107"/>
      <c r="AY8" s="107"/>
      <c r="AZ8" s="107"/>
      <c r="BA8" s="107"/>
    </row>
    <row r="9" spans="1:53" ht="18" customHeight="1">
      <c r="A9" s="8"/>
      <c r="B9" s="122"/>
      <c r="C9" s="122"/>
      <c r="D9" s="122"/>
      <c r="E9" s="9"/>
      <c r="F9" s="115" t="s">
        <v>23</v>
      </c>
      <c r="G9" s="115"/>
      <c r="H9" s="115"/>
      <c r="I9" s="115"/>
      <c r="J9" s="137">
        <v>4000</v>
      </c>
      <c r="K9" s="138"/>
      <c r="L9" s="138"/>
      <c r="M9" s="138"/>
      <c r="N9" s="115" t="s">
        <v>24</v>
      </c>
      <c r="O9" s="115"/>
      <c r="P9" s="115"/>
      <c r="Q9" s="115"/>
      <c r="R9" s="136">
        <f>LOOKUP(code1,'社員マスタ'!A2:A28,'社員マスタ'!K2:K28)</f>
        <v>4000</v>
      </c>
      <c r="S9" s="136"/>
      <c r="T9" s="136"/>
      <c r="U9" s="136"/>
      <c r="V9" s="115"/>
      <c r="W9" s="115"/>
      <c r="X9" s="115"/>
      <c r="Y9" s="115"/>
      <c r="Z9" s="107"/>
      <c r="AA9" s="107"/>
      <c r="AB9" s="107"/>
      <c r="AC9" s="107"/>
      <c r="AD9" s="115"/>
      <c r="AE9" s="115"/>
      <c r="AF9" s="115"/>
      <c r="AG9" s="115"/>
      <c r="AH9" s="107"/>
      <c r="AI9" s="107"/>
      <c r="AJ9" s="107"/>
      <c r="AK9" s="107"/>
      <c r="AL9" s="115"/>
      <c r="AM9" s="115"/>
      <c r="AN9" s="115"/>
      <c r="AO9" s="115"/>
      <c r="AP9" s="107"/>
      <c r="AQ9" s="107"/>
      <c r="AR9" s="107"/>
      <c r="AS9" s="107"/>
      <c r="AT9" s="115"/>
      <c r="AU9" s="115"/>
      <c r="AV9" s="115"/>
      <c r="AW9" s="115"/>
      <c r="AX9" s="107"/>
      <c r="AY9" s="107"/>
      <c r="AZ9" s="107"/>
      <c r="BA9" s="107"/>
    </row>
    <row r="10" spans="1:53" ht="18" customHeight="1">
      <c r="A10" s="6"/>
      <c r="B10" s="120"/>
      <c r="C10" s="120"/>
      <c r="D10" s="120"/>
      <c r="E10" s="7"/>
      <c r="F10" s="123" t="s">
        <v>25</v>
      </c>
      <c r="G10" s="123"/>
      <c r="H10" s="123"/>
      <c r="I10" s="123"/>
      <c r="J10" s="131">
        <f>IF(J8+R8+Z8+AH8+AP8+AX8+J9+R9+Z9+AH9+AP9+AX9&gt;0,J8+R8+Z8+AH8+AP8+AX8+J9+R9+Z9+AH9+AP9+AX9,"")</f>
        <v>34963.64910714286</v>
      </c>
      <c r="K10" s="132"/>
      <c r="L10" s="132"/>
      <c r="M10" s="132"/>
      <c r="N10" s="15"/>
      <c r="O10" s="15"/>
      <c r="P10" s="15"/>
      <c r="Q10" s="15"/>
      <c r="R10" s="16"/>
      <c r="S10" s="16"/>
      <c r="T10" s="16"/>
      <c r="U10" s="16"/>
      <c r="V10" s="15"/>
      <c r="W10" s="15"/>
      <c r="X10" s="15"/>
      <c r="Y10" s="15"/>
      <c r="Z10" s="16"/>
      <c r="AA10" s="16"/>
      <c r="AB10" s="16"/>
      <c r="AC10" s="16"/>
      <c r="AD10" s="15"/>
      <c r="AE10" s="15"/>
      <c r="AF10" s="15"/>
      <c r="AG10" s="15"/>
      <c r="AH10" s="16"/>
      <c r="AI10" s="16"/>
      <c r="AJ10" s="16"/>
      <c r="AK10" s="16"/>
      <c r="AL10" s="15"/>
      <c r="AM10" s="15"/>
      <c r="AN10" s="15"/>
      <c r="AO10" s="15"/>
      <c r="AP10" s="16"/>
      <c r="AQ10" s="16"/>
      <c r="AR10" s="16"/>
      <c r="AS10" s="16"/>
      <c r="AT10" s="15"/>
      <c r="AU10" s="15"/>
      <c r="AV10" s="15"/>
      <c r="AW10" s="15"/>
      <c r="AX10" s="16"/>
      <c r="AY10" s="16"/>
      <c r="AZ10" s="16"/>
      <c r="BA10" s="17"/>
    </row>
    <row r="11" spans="1:53" ht="18" customHeight="1">
      <c r="A11" s="126" t="s">
        <v>26</v>
      </c>
      <c r="B11" s="127"/>
      <c r="C11" s="127"/>
      <c r="D11" s="127"/>
      <c r="E11" s="127"/>
      <c r="F11" s="127"/>
      <c r="G11" s="127"/>
      <c r="H11" s="127"/>
      <c r="I11" s="128"/>
      <c r="J11" s="133">
        <f>IF(N(J7)-N(J10)=0,"",N(J7)-N(J10))</f>
        <v>119586.0532738095</v>
      </c>
      <c r="K11" s="134"/>
      <c r="L11" s="134"/>
      <c r="M11" s="134"/>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4"/>
    </row>
    <row r="12" ht="19.5" customHeight="1"/>
    <row r="13" spans="1:48" ht="18" customHeight="1">
      <c r="A13" s="1" t="s">
        <v>0</v>
      </c>
      <c r="K13" s="116"/>
      <c r="L13" s="116"/>
      <c r="M13" s="116"/>
      <c r="N13" s="2" t="s">
        <v>1</v>
      </c>
      <c r="O13" s="116"/>
      <c r="P13" s="116"/>
      <c r="Q13" s="2" t="s">
        <v>2</v>
      </c>
      <c r="U13" s="2" t="s">
        <v>3</v>
      </c>
      <c r="Y13" s="116"/>
      <c r="Z13" s="116"/>
      <c r="AA13" s="116"/>
      <c r="AB13" s="2" t="s">
        <v>1</v>
      </c>
      <c r="AC13" s="116"/>
      <c r="AD13" s="116"/>
      <c r="AE13" s="2" t="s">
        <v>4</v>
      </c>
      <c r="AF13" s="116"/>
      <c r="AG13" s="116"/>
      <c r="AH13" s="2" t="s">
        <v>5</v>
      </c>
      <c r="AK13" s="2" t="s">
        <v>59</v>
      </c>
      <c r="AN13" s="2" t="s">
        <v>69</v>
      </c>
      <c r="AT13" s="2" t="s">
        <v>6</v>
      </c>
      <c r="AV13" s="2" t="str">
        <f>LOOKUP(code2,'社員マスタ'!A2:A28,'社員マスタ'!B2:B28)</f>
        <v>東京　次郎</v>
      </c>
    </row>
    <row r="14" ht="9.75" customHeight="1"/>
    <row r="15" spans="1:53" ht="18" customHeight="1">
      <c r="A15" s="4"/>
      <c r="B15" s="119" t="s">
        <v>7</v>
      </c>
      <c r="C15" s="119"/>
      <c r="D15" s="119"/>
      <c r="E15" s="5"/>
      <c r="F15" s="115" t="s">
        <v>8</v>
      </c>
      <c r="G15" s="115"/>
      <c r="H15" s="115"/>
      <c r="I15" s="115"/>
      <c r="J15" s="121"/>
      <c r="K15" s="107"/>
      <c r="L15" s="107"/>
      <c r="M15" s="107"/>
      <c r="N15" s="115" t="s">
        <v>9</v>
      </c>
      <c r="O15" s="115"/>
      <c r="P15" s="115"/>
      <c r="Q15" s="115"/>
      <c r="R15" s="107"/>
      <c r="S15" s="107"/>
      <c r="T15" s="107"/>
      <c r="U15" s="107"/>
      <c r="V15" s="115" t="s">
        <v>10</v>
      </c>
      <c r="W15" s="115"/>
      <c r="X15" s="115"/>
      <c r="Y15" s="115"/>
      <c r="Z15" s="107"/>
      <c r="AA15" s="107"/>
      <c r="AB15" s="107"/>
      <c r="AC15" s="107"/>
      <c r="AD15" s="115" t="s">
        <v>11</v>
      </c>
      <c r="AE15" s="115"/>
      <c r="AF15" s="115"/>
      <c r="AG15" s="115"/>
      <c r="AH15" s="114"/>
      <c r="AI15" s="114"/>
      <c r="AJ15" s="114"/>
      <c r="AK15" s="114"/>
      <c r="AL15" s="115"/>
      <c r="AM15" s="115"/>
      <c r="AN15" s="115"/>
      <c r="AO15" s="115"/>
      <c r="AP15" s="107"/>
      <c r="AQ15" s="107"/>
      <c r="AR15" s="107"/>
      <c r="AS15" s="107"/>
      <c r="AT15" s="115"/>
      <c r="AU15" s="115"/>
      <c r="AV15" s="115"/>
      <c r="AW15" s="115"/>
      <c r="AX15" s="107"/>
      <c r="AY15" s="107"/>
      <c r="AZ15" s="107"/>
      <c r="BA15" s="107"/>
    </row>
    <row r="16" spans="1:53" ht="18" customHeight="1">
      <c r="A16" s="6"/>
      <c r="B16" s="120"/>
      <c r="C16" s="120"/>
      <c r="D16" s="120"/>
      <c r="E16" s="7"/>
      <c r="F16" s="115" t="s">
        <v>89</v>
      </c>
      <c r="G16" s="115"/>
      <c r="H16" s="115"/>
      <c r="I16" s="115"/>
      <c r="J16" s="121">
        <v>2</v>
      </c>
      <c r="K16" s="107"/>
      <c r="L16" s="107"/>
      <c r="M16" s="107"/>
      <c r="N16" s="115" t="s">
        <v>12</v>
      </c>
      <c r="O16" s="115"/>
      <c r="P16" s="115"/>
      <c r="Q16" s="115"/>
      <c r="R16" s="107"/>
      <c r="S16" s="107"/>
      <c r="T16" s="107"/>
      <c r="U16" s="107"/>
      <c r="V16" s="115" t="s">
        <v>13</v>
      </c>
      <c r="W16" s="115"/>
      <c r="X16" s="115"/>
      <c r="Y16" s="115"/>
      <c r="Z16" s="107"/>
      <c r="AA16" s="107"/>
      <c r="AB16" s="107"/>
      <c r="AC16" s="107"/>
      <c r="AD16" s="115"/>
      <c r="AE16" s="115"/>
      <c r="AF16" s="115"/>
      <c r="AG16" s="115"/>
      <c r="AH16" s="114"/>
      <c r="AI16" s="114"/>
      <c r="AJ16" s="114"/>
      <c r="AK16" s="114"/>
      <c r="AL16" s="115"/>
      <c r="AM16" s="115"/>
      <c r="AN16" s="115"/>
      <c r="AO16" s="115"/>
      <c r="AP16" s="107"/>
      <c r="AQ16" s="107"/>
      <c r="AR16" s="107"/>
      <c r="AS16" s="107"/>
      <c r="AT16" s="115"/>
      <c r="AU16" s="115"/>
      <c r="AV16" s="115"/>
      <c r="AW16" s="115"/>
      <c r="AX16" s="107"/>
      <c r="AY16" s="107"/>
      <c r="AZ16" s="107"/>
      <c r="BA16" s="107"/>
    </row>
    <row r="17" spans="1:53" ht="18" customHeight="1">
      <c r="A17" s="4"/>
      <c r="B17" s="119" t="s">
        <v>27</v>
      </c>
      <c r="C17" s="119"/>
      <c r="D17" s="119"/>
      <c r="E17" s="5"/>
      <c r="F17" s="115" t="s">
        <v>14</v>
      </c>
      <c r="G17" s="115"/>
      <c r="H17" s="115"/>
      <c r="I17" s="115"/>
      <c r="J17" s="121">
        <f>LOOKUP(code2,'社員マスタ'!A2:A40,'社員マスタ'!C2:C40)</f>
        <v>200000</v>
      </c>
      <c r="K17" s="107"/>
      <c r="L17" s="107"/>
      <c r="M17" s="107"/>
      <c r="N17" s="108" t="s">
        <v>15</v>
      </c>
      <c r="O17" s="109"/>
      <c r="P17" s="109"/>
      <c r="Q17" s="110"/>
      <c r="R17" s="107">
        <f>J17/(8*21)*1.25*J16</f>
        <v>2976.190476190476</v>
      </c>
      <c r="S17" s="107"/>
      <c r="T17" s="107"/>
      <c r="U17" s="107"/>
      <c r="V17" s="108" t="s">
        <v>16</v>
      </c>
      <c r="W17" s="109"/>
      <c r="X17" s="109"/>
      <c r="Y17" s="110"/>
      <c r="Z17" s="107">
        <f>LOOKUP(code2,'社員マスタ'!A2:A40,'社員マスタ'!E2:E40)</f>
        <v>12000</v>
      </c>
      <c r="AA17" s="107"/>
      <c r="AB17" s="107"/>
      <c r="AC17" s="107"/>
      <c r="AD17" s="108" t="s">
        <v>17</v>
      </c>
      <c r="AE17" s="109"/>
      <c r="AF17" s="109"/>
      <c r="AG17" s="110"/>
      <c r="AH17" s="114">
        <f>LOOKUP(code2,'社員マスタ'!A2:A40,'社員マスタ'!F2:F40)</f>
        <v>10000</v>
      </c>
      <c r="AI17" s="114"/>
      <c r="AJ17" s="114"/>
      <c r="AK17" s="114"/>
      <c r="AL17" s="115" t="s">
        <v>18</v>
      </c>
      <c r="AM17" s="115"/>
      <c r="AN17" s="115"/>
      <c r="AO17" s="115"/>
      <c r="AP17" s="107">
        <f>LOOKUP(code2,'社員マスタ'!A2:A40,'社員マスタ'!G2:G40)</f>
        <v>5000</v>
      </c>
      <c r="AQ17" s="107"/>
      <c r="AR17" s="107"/>
      <c r="AS17" s="107"/>
      <c r="AT17" s="115"/>
      <c r="AU17" s="115"/>
      <c r="AV17" s="115"/>
      <c r="AW17" s="115"/>
      <c r="AX17" s="107"/>
      <c r="AY17" s="107"/>
      <c r="AZ17" s="107"/>
      <c r="BA17" s="107"/>
    </row>
    <row r="18" spans="1:53" ht="18" customHeight="1">
      <c r="A18" s="8"/>
      <c r="B18" s="122"/>
      <c r="C18" s="122"/>
      <c r="D18" s="122"/>
      <c r="E18" s="9"/>
      <c r="F18" s="115"/>
      <c r="G18" s="115"/>
      <c r="H18" s="115"/>
      <c r="I18" s="115"/>
      <c r="J18" s="121"/>
      <c r="K18" s="107"/>
      <c r="L18" s="107"/>
      <c r="M18" s="107"/>
      <c r="N18" s="108"/>
      <c r="O18" s="109"/>
      <c r="P18" s="109"/>
      <c r="Q18" s="110"/>
      <c r="R18" s="107"/>
      <c r="S18" s="107"/>
      <c r="T18" s="107"/>
      <c r="U18" s="107"/>
      <c r="V18" s="108"/>
      <c r="W18" s="109"/>
      <c r="X18" s="109"/>
      <c r="Y18" s="110"/>
      <c r="Z18" s="107"/>
      <c r="AA18" s="107"/>
      <c r="AB18" s="107"/>
      <c r="AC18" s="107"/>
      <c r="AD18" s="108"/>
      <c r="AE18" s="109"/>
      <c r="AF18" s="109"/>
      <c r="AG18" s="110"/>
      <c r="AH18" s="114"/>
      <c r="AI18" s="114"/>
      <c r="AJ18" s="114"/>
      <c r="AK18" s="114"/>
      <c r="AL18" s="115"/>
      <c r="AM18" s="115"/>
      <c r="AN18" s="115"/>
      <c r="AO18" s="115"/>
      <c r="AP18" s="107"/>
      <c r="AQ18" s="107"/>
      <c r="AR18" s="107"/>
      <c r="AS18" s="107"/>
      <c r="AT18" s="115"/>
      <c r="AU18" s="115"/>
      <c r="AV18" s="115"/>
      <c r="AW18" s="115"/>
      <c r="AX18" s="107"/>
      <c r="AY18" s="107"/>
      <c r="AZ18" s="107"/>
      <c r="BA18" s="107"/>
    </row>
    <row r="19" spans="1:53" ht="18" customHeight="1">
      <c r="A19" s="8"/>
      <c r="B19" s="122"/>
      <c r="C19" s="122"/>
      <c r="D19" s="122"/>
      <c r="E19" s="9"/>
      <c r="F19" s="123" t="s">
        <v>25</v>
      </c>
      <c r="G19" s="123"/>
      <c r="H19" s="123"/>
      <c r="I19" s="123"/>
      <c r="J19" s="124">
        <f>IF(J17+R17+Z17+AH17+AP17+AX17+J18+R18+Z18+AH18+AP18+AX18&gt;0,J17+R17+Z17+AH17+AP17+AX17+J18+R18+Z18+AH18+AP18+AX18,"")</f>
        <v>229976.19047619047</v>
      </c>
      <c r="K19" s="125"/>
      <c r="L19" s="125"/>
      <c r="M19" s="125"/>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4"/>
    </row>
    <row r="20" spans="1:53" ht="18" customHeight="1">
      <c r="A20" s="4"/>
      <c r="B20" s="119" t="s">
        <v>28</v>
      </c>
      <c r="C20" s="119"/>
      <c r="D20" s="119"/>
      <c r="E20" s="5"/>
      <c r="F20" s="115" t="s">
        <v>19</v>
      </c>
      <c r="G20" s="115"/>
      <c r="H20" s="115"/>
      <c r="I20" s="115"/>
      <c r="J20" s="121">
        <f>LOOKUP(code3,'社員マスタ'!A2:A40,'社員マスタ'!H2:H40)</f>
        <v>7000</v>
      </c>
      <c r="K20" s="107"/>
      <c r="L20" s="107"/>
      <c r="M20" s="107"/>
      <c r="N20" s="115" t="s">
        <v>20</v>
      </c>
      <c r="O20" s="115"/>
      <c r="P20" s="115"/>
      <c r="Q20" s="115"/>
      <c r="R20" s="107">
        <f>LOOKUP(code2,'社員マスタ'!A2:A40,'社員マスタ'!I2:I40)</f>
        <v>2500</v>
      </c>
      <c r="S20" s="107"/>
      <c r="T20" s="107"/>
      <c r="U20" s="107"/>
      <c r="V20" s="115" t="s">
        <v>21</v>
      </c>
      <c r="W20" s="115"/>
      <c r="X20" s="115"/>
      <c r="Y20" s="115"/>
      <c r="Z20" s="107">
        <f>LOOKUP(code2,'社員マスタ'!A2:A14,'社員マスタ'!J2:J40)</f>
        <v>17000</v>
      </c>
      <c r="AA20" s="107"/>
      <c r="AB20" s="107"/>
      <c r="AC20" s="107"/>
      <c r="AD20" s="115" t="s">
        <v>22</v>
      </c>
      <c r="AE20" s="115"/>
      <c r="AF20" s="115"/>
      <c r="AG20" s="115"/>
      <c r="AH20" s="107">
        <f>J19*(3/1000)</f>
        <v>689.9285714285714</v>
      </c>
      <c r="AI20" s="107"/>
      <c r="AJ20" s="107"/>
      <c r="AK20" s="107"/>
      <c r="AL20" s="115"/>
      <c r="AM20" s="115"/>
      <c r="AN20" s="115"/>
      <c r="AO20" s="115"/>
      <c r="AP20" s="107"/>
      <c r="AQ20" s="107"/>
      <c r="AR20" s="107"/>
      <c r="AS20" s="107"/>
      <c r="AT20" s="115"/>
      <c r="AU20" s="115"/>
      <c r="AV20" s="115"/>
      <c r="AW20" s="115"/>
      <c r="AX20" s="107"/>
      <c r="AY20" s="107"/>
      <c r="AZ20" s="107"/>
      <c r="BA20" s="107"/>
    </row>
    <row r="21" spans="1:53" ht="18" customHeight="1">
      <c r="A21" s="8"/>
      <c r="B21" s="122"/>
      <c r="C21" s="122"/>
      <c r="D21" s="122"/>
      <c r="E21" s="9"/>
      <c r="F21" s="115" t="s">
        <v>23</v>
      </c>
      <c r="G21" s="115"/>
      <c r="H21" s="115"/>
      <c r="I21" s="115"/>
      <c r="J21" s="121">
        <v>4000</v>
      </c>
      <c r="K21" s="107"/>
      <c r="L21" s="107"/>
      <c r="M21" s="107"/>
      <c r="N21" s="115" t="s">
        <v>24</v>
      </c>
      <c r="O21" s="115"/>
      <c r="P21" s="115"/>
      <c r="Q21" s="115"/>
      <c r="R21" s="107">
        <f>LOOKUP(code2,'社員マスタ'!A2:A40,'社員マスタ'!K2:K40)</f>
        <v>4000</v>
      </c>
      <c r="S21" s="107"/>
      <c r="T21" s="107"/>
      <c r="U21" s="107"/>
      <c r="V21" s="115"/>
      <c r="W21" s="115"/>
      <c r="X21" s="115"/>
      <c r="Y21" s="115"/>
      <c r="Z21" s="107"/>
      <c r="AA21" s="107"/>
      <c r="AB21" s="107"/>
      <c r="AC21" s="107"/>
      <c r="AD21" s="115"/>
      <c r="AE21" s="115"/>
      <c r="AF21" s="115"/>
      <c r="AG21" s="115"/>
      <c r="AH21" s="107"/>
      <c r="AI21" s="107"/>
      <c r="AJ21" s="107"/>
      <c r="AK21" s="107"/>
      <c r="AL21" s="115"/>
      <c r="AM21" s="115"/>
      <c r="AN21" s="115"/>
      <c r="AO21" s="115"/>
      <c r="AP21" s="107"/>
      <c r="AQ21" s="107"/>
      <c r="AR21" s="107"/>
      <c r="AS21" s="107"/>
      <c r="AT21" s="115"/>
      <c r="AU21" s="115"/>
      <c r="AV21" s="115"/>
      <c r="AW21" s="115"/>
      <c r="AX21" s="107"/>
      <c r="AY21" s="107"/>
      <c r="AZ21" s="107"/>
      <c r="BA21" s="107"/>
    </row>
    <row r="22" spans="1:53" ht="18" customHeight="1">
      <c r="A22" s="6"/>
      <c r="B22" s="120"/>
      <c r="C22" s="120"/>
      <c r="D22" s="120"/>
      <c r="E22" s="7"/>
      <c r="F22" s="123" t="s">
        <v>25</v>
      </c>
      <c r="G22" s="123"/>
      <c r="H22" s="123"/>
      <c r="I22" s="123"/>
      <c r="J22" s="124">
        <f>IF(J20+R20+Z20+AH20+AP20+AX20+J21+R21+Z21+AH21+AP21+AX21&gt;0,J20+R20+Z20+AH20+AP20+AX20+J21+R21+Z21+AH21+AP21+AX21,"")</f>
        <v>35189.92857142857</v>
      </c>
      <c r="K22" s="125"/>
      <c r="L22" s="125"/>
      <c r="M22" s="125"/>
      <c r="N22" s="15"/>
      <c r="O22" s="15"/>
      <c r="P22" s="15"/>
      <c r="Q22" s="15"/>
      <c r="R22" s="16"/>
      <c r="S22" s="16"/>
      <c r="T22" s="16"/>
      <c r="U22" s="16"/>
      <c r="V22" s="15"/>
      <c r="W22" s="15"/>
      <c r="X22" s="15"/>
      <c r="Y22" s="15"/>
      <c r="Z22" s="16"/>
      <c r="AA22" s="16"/>
      <c r="AB22" s="16"/>
      <c r="AC22" s="16"/>
      <c r="AD22" s="15"/>
      <c r="AE22" s="15"/>
      <c r="AF22" s="15"/>
      <c r="AG22" s="15"/>
      <c r="AH22" s="16"/>
      <c r="AI22" s="16"/>
      <c r="AJ22" s="16"/>
      <c r="AK22" s="16"/>
      <c r="AL22" s="15"/>
      <c r="AM22" s="15"/>
      <c r="AN22" s="15"/>
      <c r="AO22" s="15"/>
      <c r="AP22" s="16"/>
      <c r="AQ22" s="16"/>
      <c r="AR22" s="16"/>
      <c r="AS22" s="16"/>
      <c r="AT22" s="15"/>
      <c r="AU22" s="15"/>
      <c r="AV22" s="15"/>
      <c r="AW22" s="15"/>
      <c r="AX22" s="16"/>
      <c r="AY22" s="16"/>
      <c r="AZ22" s="16"/>
      <c r="BA22" s="17"/>
    </row>
    <row r="23" spans="1:53" ht="18" customHeight="1">
      <c r="A23" s="126" t="s">
        <v>26</v>
      </c>
      <c r="B23" s="127"/>
      <c r="C23" s="127"/>
      <c r="D23" s="127"/>
      <c r="E23" s="127"/>
      <c r="F23" s="127"/>
      <c r="G23" s="127"/>
      <c r="H23" s="127"/>
      <c r="I23" s="128"/>
      <c r="J23" s="129">
        <f>IF(N(J19)-N(J22)=0,"",N(J19)-N(J22))</f>
        <v>194786.2619047619</v>
      </c>
      <c r="K23" s="130"/>
      <c r="L23" s="130"/>
      <c r="M23" s="130"/>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4"/>
    </row>
    <row r="25" spans="1:48" ht="18" customHeight="1">
      <c r="A25" s="1" t="s">
        <v>0</v>
      </c>
      <c r="K25" s="116"/>
      <c r="L25" s="116"/>
      <c r="M25" s="116"/>
      <c r="N25" s="2" t="s">
        <v>1</v>
      </c>
      <c r="O25" s="116"/>
      <c r="P25" s="116"/>
      <c r="Q25" s="2" t="s">
        <v>2</v>
      </c>
      <c r="U25" s="2" t="s">
        <v>3</v>
      </c>
      <c r="Y25" s="116"/>
      <c r="Z25" s="116"/>
      <c r="AA25" s="116"/>
      <c r="AB25" s="2" t="s">
        <v>1</v>
      </c>
      <c r="AC25" s="116"/>
      <c r="AD25" s="116"/>
      <c r="AE25" s="2" t="s">
        <v>4</v>
      </c>
      <c r="AF25" s="116"/>
      <c r="AG25" s="116"/>
      <c r="AH25" s="2" t="s">
        <v>5</v>
      </c>
      <c r="AK25" s="2" t="s">
        <v>59</v>
      </c>
      <c r="AN25" s="2" t="s">
        <v>79</v>
      </c>
      <c r="AT25" s="2" t="s">
        <v>6</v>
      </c>
      <c r="AV25" s="2" t="str">
        <f>LOOKUP(code3,'社員マスタ'!A2:A40,'社員マスタ'!B2:B40)</f>
        <v>大坂　３男</v>
      </c>
    </row>
    <row r="26" ht="9.75" customHeight="1"/>
    <row r="27" spans="1:53" ht="18" customHeight="1">
      <c r="A27" s="4"/>
      <c r="B27" s="119" t="s">
        <v>7</v>
      </c>
      <c r="C27" s="119"/>
      <c r="D27" s="119"/>
      <c r="E27" s="5"/>
      <c r="F27" s="115" t="s">
        <v>8</v>
      </c>
      <c r="G27" s="115"/>
      <c r="H27" s="115"/>
      <c r="I27" s="115"/>
      <c r="J27" s="121"/>
      <c r="K27" s="107"/>
      <c r="L27" s="107"/>
      <c r="M27" s="107"/>
      <c r="N27" s="115" t="s">
        <v>9</v>
      </c>
      <c r="O27" s="115"/>
      <c r="P27" s="115"/>
      <c r="Q27" s="115"/>
      <c r="R27" s="107"/>
      <c r="S27" s="107"/>
      <c r="T27" s="107"/>
      <c r="U27" s="107"/>
      <c r="V27" s="115" t="s">
        <v>10</v>
      </c>
      <c r="W27" s="115"/>
      <c r="X27" s="115"/>
      <c r="Y27" s="115"/>
      <c r="Z27" s="107"/>
      <c r="AA27" s="107"/>
      <c r="AB27" s="107"/>
      <c r="AC27" s="107"/>
      <c r="AD27" s="115" t="s">
        <v>11</v>
      </c>
      <c r="AE27" s="115"/>
      <c r="AF27" s="115"/>
      <c r="AG27" s="115"/>
      <c r="AH27" s="114"/>
      <c r="AI27" s="114"/>
      <c r="AJ27" s="114"/>
      <c r="AK27" s="114"/>
      <c r="AL27" s="115"/>
      <c r="AM27" s="115"/>
      <c r="AN27" s="115"/>
      <c r="AO27" s="115"/>
      <c r="AP27" s="107"/>
      <c r="AQ27" s="107"/>
      <c r="AR27" s="107"/>
      <c r="AS27" s="107"/>
      <c r="AT27" s="115"/>
      <c r="AU27" s="115"/>
      <c r="AV27" s="115"/>
      <c r="AW27" s="115"/>
      <c r="AX27" s="107"/>
      <c r="AY27" s="107"/>
      <c r="AZ27" s="107"/>
      <c r="BA27" s="107"/>
    </row>
    <row r="28" spans="1:53" ht="18" customHeight="1">
      <c r="A28" s="6"/>
      <c r="B28" s="120"/>
      <c r="C28" s="120"/>
      <c r="D28" s="120"/>
      <c r="E28" s="7"/>
      <c r="F28" s="115" t="s">
        <v>89</v>
      </c>
      <c r="G28" s="115"/>
      <c r="H28" s="115"/>
      <c r="I28" s="115"/>
      <c r="J28" s="121">
        <v>2</v>
      </c>
      <c r="K28" s="107"/>
      <c r="L28" s="107"/>
      <c r="M28" s="107"/>
      <c r="N28" s="115" t="s">
        <v>12</v>
      </c>
      <c r="O28" s="115"/>
      <c r="P28" s="115"/>
      <c r="Q28" s="115"/>
      <c r="R28" s="107"/>
      <c r="S28" s="107"/>
      <c r="T28" s="107"/>
      <c r="U28" s="107"/>
      <c r="V28" s="115" t="s">
        <v>13</v>
      </c>
      <c r="W28" s="115"/>
      <c r="X28" s="115"/>
      <c r="Y28" s="115"/>
      <c r="Z28" s="107"/>
      <c r="AA28" s="107"/>
      <c r="AB28" s="107"/>
      <c r="AC28" s="107"/>
      <c r="AD28" s="115"/>
      <c r="AE28" s="115"/>
      <c r="AF28" s="115"/>
      <c r="AG28" s="115"/>
      <c r="AH28" s="114"/>
      <c r="AI28" s="114"/>
      <c r="AJ28" s="114"/>
      <c r="AK28" s="114"/>
      <c r="AL28" s="115"/>
      <c r="AM28" s="115"/>
      <c r="AN28" s="115"/>
      <c r="AO28" s="115"/>
      <c r="AP28" s="107"/>
      <c r="AQ28" s="107"/>
      <c r="AR28" s="107"/>
      <c r="AS28" s="107"/>
      <c r="AT28" s="115"/>
      <c r="AU28" s="115"/>
      <c r="AV28" s="115"/>
      <c r="AW28" s="115"/>
      <c r="AX28" s="107"/>
      <c r="AY28" s="107"/>
      <c r="AZ28" s="107"/>
      <c r="BA28" s="107"/>
    </row>
    <row r="29" spans="1:53" ht="18" customHeight="1">
      <c r="A29" s="4"/>
      <c r="B29" s="119" t="s">
        <v>27</v>
      </c>
      <c r="C29" s="119"/>
      <c r="D29" s="119"/>
      <c r="E29" s="5"/>
      <c r="F29" s="115" t="s">
        <v>14</v>
      </c>
      <c r="G29" s="115"/>
      <c r="H29" s="115"/>
      <c r="I29" s="115"/>
      <c r="J29" s="121">
        <f>LOOKUP(code3,'社員マスタ'!A2:A40,'社員マスタ'!C2:C40)</f>
        <v>200000</v>
      </c>
      <c r="K29" s="107"/>
      <c r="L29" s="107"/>
      <c r="M29" s="107"/>
      <c r="N29" s="108" t="s">
        <v>15</v>
      </c>
      <c r="O29" s="109"/>
      <c r="P29" s="109"/>
      <c r="Q29" s="110"/>
      <c r="R29" s="107">
        <f>J29/(8*21)*1.25*J28</f>
        <v>2976.190476190476</v>
      </c>
      <c r="S29" s="107"/>
      <c r="T29" s="107"/>
      <c r="U29" s="107"/>
      <c r="V29" s="108" t="s">
        <v>16</v>
      </c>
      <c r="W29" s="109"/>
      <c r="X29" s="109"/>
      <c r="Y29" s="110"/>
      <c r="Z29" s="107">
        <f>LOOKUP(code3,'社員マスタ'!A2:A40,'社員マスタ'!E2:E40)</f>
        <v>12000</v>
      </c>
      <c r="AA29" s="107"/>
      <c r="AB29" s="107"/>
      <c r="AC29" s="107"/>
      <c r="AD29" s="108" t="s">
        <v>17</v>
      </c>
      <c r="AE29" s="109"/>
      <c r="AF29" s="109"/>
      <c r="AG29" s="110"/>
      <c r="AH29" s="114">
        <f>LOOKUP(code3,'社員マスタ'!A2:A40,'社員マスタ'!F6:F40)</f>
        <v>10000</v>
      </c>
      <c r="AI29" s="114"/>
      <c r="AJ29" s="114"/>
      <c r="AK29" s="114"/>
      <c r="AL29" s="115" t="s">
        <v>18</v>
      </c>
      <c r="AM29" s="115"/>
      <c r="AN29" s="115"/>
      <c r="AO29" s="115"/>
      <c r="AP29" s="107">
        <f>LOOKUP(code3,'社員マスタ'!A2:A40,'社員マスタ'!G2:G40)</f>
        <v>5000</v>
      </c>
      <c r="AQ29" s="107"/>
      <c r="AR29" s="107"/>
      <c r="AS29" s="107"/>
      <c r="AT29" s="115"/>
      <c r="AU29" s="115"/>
      <c r="AV29" s="115"/>
      <c r="AW29" s="115"/>
      <c r="AX29" s="107"/>
      <c r="AY29" s="107"/>
      <c r="AZ29" s="107"/>
      <c r="BA29" s="107"/>
    </row>
    <row r="30" spans="1:53" ht="18" customHeight="1">
      <c r="A30" s="8"/>
      <c r="B30" s="122"/>
      <c r="C30" s="122"/>
      <c r="D30" s="122"/>
      <c r="E30" s="9"/>
      <c r="F30" s="115"/>
      <c r="G30" s="115"/>
      <c r="H30" s="115"/>
      <c r="I30" s="115"/>
      <c r="J30" s="121"/>
      <c r="K30" s="107"/>
      <c r="L30" s="107"/>
      <c r="M30" s="107"/>
      <c r="N30" s="108"/>
      <c r="O30" s="109"/>
      <c r="P30" s="109"/>
      <c r="Q30" s="110"/>
      <c r="R30" s="107"/>
      <c r="S30" s="107"/>
      <c r="T30" s="107"/>
      <c r="U30" s="107"/>
      <c r="V30" s="108"/>
      <c r="W30" s="109"/>
      <c r="X30" s="109"/>
      <c r="Y30" s="110"/>
      <c r="Z30" s="107"/>
      <c r="AA30" s="107"/>
      <c r="AB30" s="107"/>
      <c r="AC30" s="107"/>
      <c r="AD30" s="108"/>
      <c r="AE30" s="109"/>
      <c r="AF30" s="109"/>
      <c r="AG30" s="110"/>
      <c r="AH30" s="114"/>
      <c r="AI30" s="114"/>
      <c r="AJ30" s="114"/>
      <c r="AK30" s="114"/>
      <c r="AL30" s="115"/>
      <c r="AM30" s="115"/>
      <c r="AN30" s="115"/>
      <c r="AO30" s="115"/>
      <c r="AP30" s="107"/>
      <c r="AQ30" s="107"/>
      <c r="AR30" s="107"/>
      <c r="AS30" s="107"/>
      <c r="AT30" s="115"/>
      <c r="AU30" s="115"/>
      <c r="AV30" s="115"/>
      <c r="AW30" s="115"/>
      <c r="AX30" s="107"/>
      <c r="AY30" s="107"/>
      <c r="AZ30" s="107"/>
      <c r="BA30" s="107"/>
    </row>
    <row r="31" spans="1:53" ht="18" customHeight="1">
      <c r="A31" s="8"/>
      <c r="B31" s="122"/>
      <c r="C31" s="122"/>
      <c r="D31" s="122"/>
      <c r="E31" s="9"/>
      <c r="F31" s="123" t="s">
        <v>25</v>
      </c>
      <c r="G31" s="123"/>
      <c r="H31" s="123"/>
      <c r="I31" s="123"/>
      <c r="J31" s="124">
        <f>IF(J29+R29+Z29+AH29+AP29+AX29+J30+R30+Z30+AH30+AP30+AX30&gt;0,J29+R29+Z29+AH29+AP29+AX29+J30+R30+Z30+AH30+AP30+AX30,"")</f>
        <v>229976.19047619047</v>
      </c>
      <c r="K31" s="125"/>
      <c r="L31" s="125"/>
      <c r="M31" s="125"/>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4"/>
    </row>
    <row r="32" spans="1:53" ht="18" customHeight="1">
      <c r="A32" s="4"/>
      <c r="B32" s="119" t="s">
        <v>28</v>
      </c>
      <c r="C32" s="119"/>
      <c r="D32" s="119"/>
      <c r="E32" s="5"/>
      <c r="F32" s="115" t="s">
        <v>19</v>
      </c>
      <c r="G32" s="115"/>
      <c r="H32" s="115"/>
      <c r="I32" s="115"/>
      <c r="J32" s="121">
        <f>LOOKUP(code3,'社員マスタ'!A2:A40,'社員マスタ'!H2:H40)</f>
        <v>7000</v>
      </c>
      <c r="K32" s="107"/>
      <c r="L32" s="107"/>
      <c r="M32" s="107"/>
      <c r="N32" s="115" t="s">
        <v>20</v>
      </c>
      <c r="O32" s="115"/>
      <c r="P32" s="115"/>
      <c r="Q32" s="115"/>
      <c r="R32" s="107">
        <f>LOOKUP(code3,'社員マスタ'!A2:A40,'社員マスタ'!I2:I40)</f>
        <v>2500</v>
      </c>
      <c r="S32" s="107"/>
      <c r="T32" s="107"/>
      <c r="U32" s="107"/>
      <c r="V32" s="115" t="s">
        <v>21</v>
      </c>
      <c r="W32" s="115"/>
      <c r="X32" s="115"/>
      <c r="Y32" s="115"/>
      <c r="Z32" s="107">
        <f>LOOKUP(code3,'社員マスタ'!A2:A40,'社員マスタ'!J2:J40)</f>
        <v>17000</v>
      </c>
      <c r="AA32" s="107"/>
      <c r="AB32" s="107"/>
      <c r="AC32" s="107"/>
      <c r="AD32" s="115" t="s">
        <v>22</v>
      </c>
      <c r="AE32" s="115"/>
      <c r="AF32" s="115"/>
      <c r="AG32" s="115"/>
      <c r="AH32" s="107">
        <f>J31*(3/1000)</f>
        <v>689.9285714285714</v>
      </c>
      <c r="AI32" s="107"/>
      <c r="AJ32" s="107"/>
      <c r="AK32" s="107"/>
      <c r="AL32" s="115"/>
      <c r="AM32" s="115"/>
      <c r="AN32" s="115"/>
      <c r="AO32" s="115"/>
      <c r="AP32" s="107"/>
      <c r="AQ32" s="107"/>
      <c r="AR32" s="107"/>
      <c r="AS32" s="107"/>
      <c r="AT32" s="115"/>
      <c r="AU32" s="115"/>
      <c r="AV32" s="115"/>
      <c r="AW32" s="115"/>
      <c r="AX32" s="107"/>
      <c r="AY32" s="107"/>
      <c r="AZ32" s="107"/>
      <c r="BA32" s="107"/>
    </row>
    <row r="33" spans="1:53" ht="18" customHeight="1">
      <c r="A33" s="8"/>
      <c r="B33" s="122"/>
      <c r="C33" s="122"/>
      <c r="D33" s="122"/>
      <c r="E33" s="9"/>
      <c r="F33" s="115" t="s">
        <v>23</v>
      </c>
      <c r="G33" s="115"/>
      <c r="H33" s="115"/>
      <c r="I33" s="115"/>
      <c r="J33" s="121">
        <v>4000</v>
      </c>
      <c r="K33" s="107"/>
      <c r="L33" s="107"/>
      <c r="M33" s="107"/>
      <c r="N33" s="115" t="s">
        <v>24</v>
      </c>
      <c r="O33" s="115"/>
      <c r="P33" s="115"/>
      <c r="Q33" s="115"/>
      <c r="R33" s="107">
        <f>LOOKUP(code3,'社員マスタ'!A2:A40,'社員マスタ'!K2:K40)</f>
        <v>4000</v>
      </c>
      <c r="S33" s="107"/>
      <c r="T33" s="107"/>
      <c r="U33" s="107"/>
      <c r="V33" s="115"/>
      <c r="W33" s="115"/>
      <c r="X33" s="115"/>
      <c r="Y33" s="115"/>
      <c r="Z33" s="107"/>
      <c r="AA33" s="107"/>
      <c r="AB33" s="107"/>
      <c r="AC33" s="107"/>
      <c r="AD33" s="115"/>
      <c r="AE33" s="115"/>
      <c r="AF33" s="115"/>
      <c r="AG33" s="115"/>
      <c r="AH33" s="107"/>
      <c r="AI33" s="107"/>
      <c r="AJ33" s="107"/>
      <c r="AK33" s="107"/>
      <c r="AL33" s="115"/>
      <c r="AM33" s="115"/>
      <c r="AN33" s="115"/>
      <c r="AO33" s="115"/>
      <c r="AP33" s="107"/>
      <c r="AQ33" s="107"/>
      <c r="AR33" s="107"/>
      <c r="AS33" s="107"/>
      <c r="AT33" s="115"/>
      <c r="AU33" s="115"/>
      <c r="AV33" s="115"/>
      <c r="AW33" s="115"/>
      <c r="AX33" s="107"/>
      <c r="AY33" s="107"/>
      <c r="AZ33" s="107"/>
      <c r="BA33" s="107"/>
    </row>
    <row r="34" spans="1:53" ht="18" customHeight="1">
      <c r="A34" s="6"/>
      <c r="B34" s="120"/>
      <c r="C34" s="120"/>
      <c r="D34" s="120"/>
      <c r="E34" s="7"/>
      <c r="F34" s="123" t="s">
        <v>25</v>
      </c>
      <c r="G34" s="123"/>
      <c r="H34" s="123"/>
      <c r="I34" s="123"/>
      <c r="J34" s="124">
        <f>IF(J32+R32+Z32+AH32+AP32+AX32+J33+R33+Z33+AH33+AP33+AX33&gt;0,J32+R32+Z32+AH32+AP32+AX32+J33+R33+Z33+AH33+AP33+AX33,"")</f>
        <v>35189.92857142857</v>
      </c>
      <c r="K34" s="125"/>
      <c r="L34" s="125"/>
      <c r="M34" s="125"/>
      <c r="N34" s="15"/>
      <c r="O34" s="15"/>
      <c r="P34" s="15"/>
      <c r="Q34" s="15"/>
      <c r="R34" s="16"/>
      <c r="S34" s="16"/>
      <c r="T34" s="16"/>
      <c r="U34" s="16"/>
      <c r="V34" s="15"/>
      <c r="W34" s="15"/>
      <c r="X34" s="15"/>
      <c r="Y34" s="15"/>
      <c r="Z34" s="16"/>
      <c r="AA34" s="16"/>
      <c r="AB34" s="16"/>
      <c r="AC34" s="16"/>
      <c r="AD34" s="15"/>
      <c r="AE34" s="15"/>
      <c r="AF34" s="15"/>
      <c r="AG34" s="15"/>
      <c r="AH34" s="16"/>
      <c r="AI34" s="16"/>
      <c r="AJ34" s="16"/>
      <c r="AK34" s="16"/>
      <c r="AL34" s="15"/>
      <c r="AM34" s="15"/>
      <c r="AN34" s="15"/>
      <c r="AO34" s="15"/>
      <c r="AP34" s="16"/>
      <c r="AQ34" s="16"/>
      <c r="AR34" s="16"/>
      <c r="AS34" s="16"/>
      <c r="AT34" s="15"/>
      <c r="AU34" s="15"/>
      <c r="AV34" s="15"/>
      <c r="AW34" s="15"/>
      <c r="AX34" s="16"/>
      <c r="AY34" s="16"/>
      <c r="AZ34" s="16"/>
      <c r="BA34" s="17"/>
    </row>
    <row r="35" spans="1:53" ht="18" customHeight="1">
      <c r="A35" s="126" t="s">
        <v>26</v>
      </c>
      <c r="B35" s="127"/>
      <c r="C35" s="127"/>
      <c r="D35" s="127"/>
      <c r="E35" s="127"/>
      <c r="F35" s="127"/>
      <c r="G35" s="127"/>
      <c r="H35" s="127"/>
      <c r="I35" s="128"/>
      <c r="J35" s="129">
        <f>IF(N(J31)-N(J34)=0,"",N(J31)-N(J34))</f>
        <v>194786.2619047619</v>
      </c>
      <c r="K35" s="130"/>
      <c r="L35" s="130"/>
      <c r="M35" s="130"/>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4"/>
    </row>
    <row r="37" ht="18" customHeight="1">
      <c r="B37" s="25" t="s">
        <v>86</v>
      </c>
    </row>
    <row r="38" spans="2:4" ht="18" customHeight="1">
      <c r="B38" s="21"/>
      <c r="C38" s="21"/>
      <c r="D38" s="2" t="s">
        <v>103</v>
      </c>
    </row>
    <row r="39" spans="2:4" ht="18" customHeight="1">
      <c r="B39" s="22"/>
      <c r="C39" s="22"/>
      <c r="D39" s="2" t="s">
        <v>84</v>
      </c>
    </row>
    <row r="40" spans="2:4" ht="18" customHeight="1">
      <c r="B40" s="23"/>
      <c r="C40" s="23"/>
      <c r="D40" s="2" t="s">
        <v>85</v>
      </c>
    </row>
    <row r="41" ht="18" customHeight="1">
      <c r="B41" s="2" t="s">
        <v>87</v>
      </c>
    </row>
    <row r="42" ht="18" customHeight="1">
      <c r="E42" s="2" t="s">
        <v>88</v>
      </c>
    </row>
    <row r="43" ht="18" customHeight="1">
      <c r="E43" s="2" t="s">
        <v>90</v>
      </c>
    </row>
  </sheetData>
  <sheetProtection/>
  <mergeCells count="259">
    <mergeCell ref="AD3:AG3"/>
    <mergeCell ref="AD4:AG4"/>
    <mergeCell ref="R3:U3"/>
    <mergeCell ref="K1:M1"/>
    <mergeCell ref="N3:Q3"/>
    <mergeCell ref="N4:Q4"/>
    <mergeCell ref="J4:M4"/>
    <mergeCell ref="J5:M5"/>
    <mergeCell ref="F8:I8"/>
    <mergeCell ref="F9:I9"/>
    <mergeCell ref="J6:M6"/>
    <mergeCell ref="B3:D4"/>
    <mergeCell ref="B5:D7"/>
    <mergeCell ref="B8:D10"/>
    <mergeCell ref="F3:I3"/>
    <mergeCell ref="F4:I4"/>
    <mergeCell ref="J3:M3"/>
    <mergeCell ref="AL3:AO3"/>
    <mergeCell ref="AL5:AO5"/>
    <mergeCell ref="AL4:AO4"/>
    <mergeCell ref="R4:U4"/>
    <mergeCell ref="R5:U5"/>
    <mergeCell ref="Z3:AC3"/>
    <mergeCell ref="Z4:AC4"/>
    <mergeCell ref="Z5:AC5"/>
    <mergeCell ref="V3:Y3"/>
    <mergeCell ref="V4:Y4"/>
    <mergeCell ref="R8:U8"/>
    <mergeCell ref="R9:U9"/>
    <mergeCell ref="Z8:AC8"/>
    <mergeCell ref="Z9:AC9"/>
    <mergeCell ref="R6:U6"/>
    <mergeCell ref="Z6:AC6"/>
    <mergeCell ref="AX3:BA3"/>
    <mergeCell ref="AT4:AW4"/>
    <mergeCell ref="AX4:BA4"/>
    <mergeCell ref="AT5:AW5"/>
    <mergeCell ref="AX5:BA5"/>
    <mergeCell ref="AP3:AS3"/>
    <mergeCell ref="AP4:AS4"/>
    <mergeCell ref="AP5:AS5"/>
    <mergeCell ref="F10:I10"/>
    <mergeCell ref="F5:I5"/>
    <mergeCell ref="F7:I7"/>
    <mergeCell ref="F6:I6"/>
    <mergeCell ref="AX8:BA8"/>
    <mergeCell ref="AX9:BA9"/>
    <mergeCell ref="AP8:AS8"/>
    <mergeCell ref="AP9:AS9"/>
    <mergeCell ref="AH8:AK8"/>
    <mergeCell ref="AH9:AK9"/>
    <mergeCell ref="AL9:AO9"/>
    <mergeCell ref="J7:M7"/>
    <mergeCell ref="V8:Y8"/>
    <mergeCell ref="V9:Y9"/>
    <mergeCell ref="N8:Q8"/>
    <mergeCell ref="N9:Q9"/>
    <mergeCell ref="AD8:AG8"/>
    <mergeCell ref="AD9:AG9"/>
    <mergeCell ref="J8:M8"/>
    <mergeCell ref="J9:M9"/>
    <mergeCell ref="AT33:AW33"/>
    <mergeCell ref="AX33:BA33"/>
    <mergeCell ref="A35:I35"/>
    <mergeCell ref="J35:M35"/>
    <mergeCell ref="AT8:AW8"/>
    <mergeCell ref="AT9:AW9"/>
    <mergeCell ref="A11:I11"/>
    <mergeCell ref="J10:M10"/>
    <mergeCell ref="J11:M11"/>
    <mergeCell ref="AL8:AO8"/>
    <mergeCell ref="AP32:AS32"/>
    <mergeCell ref="AT32:AW32"/>
    <mergeCell ref="AX32:BA32"/>
    <mergeCell ref="R33:U33"/>
    <mergeCell ref="V33:Y33"/>
    <mergeCell ref="Z33:AC33"/>
    <mergeCell ref="AD33:AG33"/>
    <mergeCell ref="AH33:AK33"/>
    <mergeCell ref="AL33:AO33"/>
    <mergeCell ref="AP33:AS33"/>
    <mergeCell ref="R32:U32"/>
    <mergeCell ref="V32:Y32"/>
    <mergeCell ref="Z32:AC32"/>
    <mergeCell ref="AD32:AG32"/>
    <mergeCell ref="AH32:AK32"/>
    <mergeCell ref="AL32:AO32"/>
    <mergeCell ref="B32:D34"/>
    <mergeCell ref="F32:I32"/>
    <mergeCell ref="J32:M32"/>
    <mergeCell ref="N32:Q32"/>
    <mergeCell ref="F33:I33"/>
    <mergeCell ref="J33:M33"/>
    <mergeCell ref="N33:Q33"/>
    <mergeCell ref="F34:I34"/>
    <mergeCell ref="J34:M34"/>
    <mergeCell ref="AD30:AG30"/>
    <mergeCell ref="AH30:AK30"/>
    <mergeCell ref="AL30:AO30"/>
    <mergeCell ref="AP30:AS30"/>
    <mergeCell ref="AT30:AW30"/>
    <mergeCell ref="AX30:BA30"/>
    <mergeCell ref="AD29:AG29"/>
    <mergeCell ref="AH29:AK29"/>
    <mergeCell ref="AL29:AO29"/>
    <mergeCell ref="AP29:AS29"/>
    <mergeCell ref="AT29:AW29"/>
    <mergeCell ref="AX29:BA29"/>
    <mergeCell ref="F31:I31"/>
    <mergeCell ref="J31:M31"/>
    <mergeCell ref="R29:U29"/>
    <mergeCell ref="V29:Y29"/>
    <mergeCell ref="Z29:AC29"/>
    <mergeCell ref="R30:U30"/>
    <mergeCell ref="V30:Y30"/>
    <mergeCell ref="Z30:AC30"/>
    <mergeCell ref="AP28:AS28"/>
    <mergeCell ref="AT28:AW28"/>
    <mergeCell ref="AX28:BA28"/>
    <mergeCell ref="B29:D31"/>
    <mergeCell ref="F29:I29"/>
    <mergeCell ref="J29:M29"/>
    <mergeCell ref="N29:Q29"/>
    <mergeCell ref="F30:I30"/>
    <mergeCell ref="J30:M30"/>
    <mergeCell ref="N30:Q30"/>
    <mergeCell ref="AX27:BA27"/>
    <mergeCell ref="F28:I28"/>
    <mergeCell ref="J28:M28"/>
    <mergeCell ref="N28:Q28"/>
    <mergeCell ref="R28:U28"/>
    <mergeCell ref="V28:Y28"/>
    <mergeCell ref="Z28:AC28"/>
    <mergeCell ref="AD28:AG28"/>
    <mergeCell ref="AH28:AK28"/>
    <mergeCell ref="AL28:AO28"/>
    <mergeCell ref="Z27:AC27"/>
    <mergeCell ref="AD27:AG27"/>
    <mergeCell ref="AH27:AK27"/>
    <mergeCell ref="AL27:AO27"/>
    <mergeCell ref="AP27:AS27"/>
    <mergeCell ref="AT27:AW27"/>
    <mergeCell ref="B27:D28"/>
    <mergeCell ref="F27:I27"/>
    <mergeCell ref="J27:M27"/>
    <mergeCell ref="N27:Q27"/>
    <mergeCell ref="R27:U27"/>
    <mergeCell ref="V27:Y27"/>
    <mergeCell ref="F21:I21"/>
    <mergeCell ref="AP20:AS20"/>
    <mergeCell ref="AT20:AW20"/>
    <mergeCell ref="K25:M25"/>
    <mergeCell ref="O25:P25"/>
    <mergeCell ref="Y25:AA25"/>
    <mergeCell ref="AC25:AD25"/>
    <mergeCell ref="AF25:AG25"/>
    <mergeCell ref="AP21:AS21"/>
    <mergeCell ref="Z20:AC20"/>
    <mergeCell ref="AD20:AG20"/>
    <mergeCell ref="AT21:AW21"/>
    <mergeCell ref="AX21:BA21"/>
    <mergeCell ref="A23:I23"/>
    <mergeCell ref="J23:M23"/>
    <mergeCell ref="F22:I22"/>
    <mergeCell ref="J22:M22"/>
    <mergeCell ref="B20:D22"/>
    <mergeCell ref="R21:U21"/>
    <mergeCell ref="V21:Y21"/>
    <mergeCell ref="Z21:AC21"/>
    <mergeCell ref="AD21:AG21"/>
    <mergeCell ref="AH21:AK21"/>
    <mergeCell ref="AL21:AO21"/>
    <mergeCell ref="AX18:BA18"/>
    <mergeCell ref="F19:I19"/>
    <mergeCell ref="J19:M19"/>
    <mergeCell ref="F20:I20"/>
    <mergeCell ref="J20:M20"/>
    <mergeCell ref="N20:Q20"/>
    <mergeCell ref="AH20:AK20"/>
    <mergeCell ref="AL20:AO20"/>
    <mergeCell ref="AX20:BA20"/>
    <mergeCell ref="AP17:AS17"/>
    <mergeCell ref="AT17:AW17"/>
    <mergeCell ref="J21:M21"/>
    <mergeCell ref="N21:Q21"/>
    <mergeCell ref="Z18:AC18"/>
    <mergeCell ref="AD18:AG18"/>
    <mergeCell ref="AH18:AK18"/>
    <mergeCell ref="AL18:AO18"/>
    <mergeCell ref="R20:U20"/>
    <mergeCell ref="V20:Y20"/>
    <mergeCell ref="AX17:BA17"/>
    <mergeCell ref="F18:I18"/>
    <mergeCell ref="J18:M18"/>
    <mergeCell ref="N18:Q18"/>
    <mergeCell ref="R18:U18"/>
    <mergeCell ref="V18:Y18"/>
    <mergeCell ref="AP18:AS18"/>
    <mergeCell ref="AT18:AW18"/>
    <mergeCell ref="AH17:AK17"/>
    <mergeCell ref="AL17:AO17"/>
    <mergeCell ref="AT16:AW16"/>
    <mergeCell ref="AX16:BA16"/>
    <mergeCell ref="B17:D19"/>
    <mergeCell ref="F17:I17"/>
    <mergeCell ref="J17:M17"/>
    <mergeCell ref="N17:Q17"/>
    <mergeCell ref="R17:U17"/>
    <mergeCell ref="V17:Y17"/>
    <mergeCell ref="Z17:AC17"/>
    <mergeCell ref="AD17:AG17"/>
    <mergeCell ref="AP15:AS15"/>
    <mergeCell ref="AP16:AS16"/>
    <mergeCell ref="AT15:AW15"/>
    <mergeCell ref="AX15:BA15"/>
    <mergeCell ref="J16:M16"/>
    <mergeCell ref="N16:Q16"/>
    <mergeCell ref="R16:U16"/>
    <mergeCell ref="V16:Y16"/>
    <mergeCell ref="Z16:AC16"/>
    <mergeCell ref="AD16:AG16"/>
    <mergeCell ref="V15:Y15"/>
    <mergeCell ref="Z15:AC15"/>
    <mergeCell ref="AD15:AG15"/>
    <mergeCell ref="F16:I16"/>
    <mergeCell ref="AH15:AK15"/>
    <mergeCell ref="AL15:AO15"/>
    <mergeCell ref="AH16:AK16"/>
    <mergeCell ref="AL16:AO16"/>
    <mergeCell ref="K13:M13"/>
    <mergeCell ref="O13:P13"/>
    <mergeCell ref="Y13:AA13"/>
    <mergeCell ref="AC13:AD13"/>
    <mergeCell ref="AF13:AG13"/>
    <mergeCell ref="B15:D16"/>
    <mergeCell ref="F15:I15"/>
    <mergeCell ref="J15:M15"/>
    <mergeCell ref="N15:Q15"/>
    <mergeCell ref="R15:U15"/>
    <mergeCell ref="AP6:AS6"/>
    <mergeCell ref="AT6:AW6"/>
    <mergeCell ref="O1:P1"/>
    <mergeCell ref="Y1:AA1"/>
    <mergeCell ref="AC1:AD1"/>
    <mergeCell ref="AF1:AG1"/>
    <mergeCell ref="AT3:AW3"/>
    <mergeCell ref="AH3:AK3"/>
    <mergeCell ref="AH4:AK4"/>
    <mergeCell ref="AH5:AK5"/>
    <mergeCell ref="AV1:AX1"/>
    <mergeCell ref="AX6:BA6"/>
    <mergeCell ref="N5:Q5"/>
    <mergeCell ref="V5:Y5"/>
    <mergeCell ref="AD5:AG5"/>
    <mergeCell ref="N6:Q6"/>
    <mergeCell ref="V6:Y6"/>
    <mergeCell ref="AD6:AG6"/>
    <mergeCell ref="AH6:AK6"/>
    <mergeCell ref="AL6:AO6"/>
  </mergeCells>
  <dataValidations count="2">
    <dataValidation allowBlank="1" showInputMessage="1" showErrorMessage="1" imeMode="off" sqref="J3:M6 J8:M11 R3:U6 R8:U9 Z3:AC6 Z8:AC9 AH3:AK6 AH8:AK9 AP3:AS6 AP8:AS9 AX3:BA6 AX8:BA9 J15:M18 J20:M23 R15:U18 R20:U21 Z15:AC18 Z20:AC21 AH15:AK18 AH20:AK21 AP15:AS18 AP20:AS21 AX15:BA18 AX20:BA21 J27:M30 J32:M35 R27:U30 R32:U33 Z27:AC30 Z32:AC33 AH27:AK30 AH32:AK33 AP27:AS30 AP32:AS33 AX27:BA30 AX32:BA33"/>
    <dataValidation allowBlank="1" showInputMessage="1" showErrorMessage="1" imeMode="on" sqref="AT3:AW6 AL3:AO6 AD3:AG6 V3:Y6 N3:Q6 AT8:AW9 AL8:AO9 AD8:AG9 V8:Y9 N8:Q9 F3:I6 F8:I9 AT15:AW18 AL15:AO18 AD15:AG18 V15:Y18 N15:Q18 AT20:AW21 AL20:AO21 AD20:AG21 V20:Y21 N20:Q21 F32:I33 F20:I21 AT27:AW30 AL27:AO30 AD27:AG30 V27:Y30 N27:Q30 AT32:AW33 AL32:AO33 AD32:AG33 V32:Y33 N32:Q33 F15:I18 F27:I30"/>
  </dataValidations>
  <printOptions horizontalCentered="1" verticalCentered="1"/>
  <pageMargins left="0.4330708661417323" right="0.4330708661417323" top="0.1968503937007874" bottom="0.1968503937007874"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K28"/>
  <sheetViews>
    <sheetView zoomScalePageLayoutView="0" workbookViewId="0" topLeftCell="A10">
      <selection activeCell="D22" sqref="D22"/>
    </sheetView>
  </sheetViews>
  <sheetFormatPr defaultColWidth="8.796875" defaultRowHeight="14.25"/>
  <cols>
    <col min="2" max="2" width="13" style="0" customWidth="1"/>
    <col min="3" max="3" width="9.3984375" style="0" bestFit="1" customWidth="1"/>
    <col min="5" max="9" width="9.09765625" style="0" bestFit="1" customWidth="1"/>
    <col min="10" max="11" width="9.09765625" style="18" bestFit="1" customWidth="1"/>
    <col min="12" max="20" width="9" style="18" customWidth="1"/>
  </cols>
  <sheetData>
    <row r="1" spans="2:11" s="18" customFormat="1" ht="12.75">
      <c r="B1" s="18" t="s">
        <v>6</v>
      </c>
      <c r="C1" s="12" t="s">
        <v>14</v>
      </c>
      <c r="D1" s="10" t="s">
        <v>15</v>
      </c>
      <c r="E1" s="10" t="s">
        <v>16</v>
      </c>
      <c r="F1" s="10" t="s">
        <v>17</v>
      </c>
      <c r="G1" s="12" t="s">
        <v>18</v>
      </c>
      <c r="H1" s="12" t="s">
        <v>19</v>
      </c>
      <c r="I1" s="12" t="s">
        <v>20</v>
      </c>
      <c r="J1" s="12" t="s">
        <v>21</v>
      </c>
      <c r="K1" s="12" t="s">
        <v>24</v>
      </c>
    </row>
    <row r="2" spans="1:11" ht="12.75">
      <c r="A2" t="s">
        <v>56</v>
      </c>
      <c r="B2" t="s">
        <v>29</v>
      </c>
      <c r="C2" s="19">
        <v>200000</v>
      </c>
      <c r="D2" s="19"/>
      <c r="E2" s="19">
        <v>12000</v>
      </c>
      <c r="F2" s="19">
        <v>10000</v>
      </c>
      <c r="G2" s="19">
        <v>5000</v>
      </c>
      <c r="H2" s="20">
        <v>7000</v>
      </c>
      <c r="I2" s="19">
        <v>2500</v>
      </c>
      <c r="J2" s="20">
        <v>17000</v>
      </c>
      <c r="K2" s="20">
        <v>4000</v>
      </c>
    </row>
    <row r="3" spans="1:11" ht="12.75">
      <c r="A3" t="s">
        <v>60</v>
      </c>
      <c r="B3" t="s">
        <v>30</v>
      </c>
      <c r="C3" s="19">
        <v>200000</v>
      </c>
      <c r="D3" s="19"/>
      <c r="E3" s="19">
        <v>12000</v>
      </c>
      <c r="F3" s="19">
        <v>10000</v>
      </c>
      <c r="G3" s="19">
        <v>5000</v>
      </c>
      <c r="H3" s="20">
        <v>7000</v>
      </c>
      <c r="I3" s="19">
        <v>2500</v>
      </c>
      <c r="J3" s="20">
        <v>17000</v>
      </c>
      <c r="K3" s="20">
        <v>4000</v>
      </c>
    </row>
    <row r="4" spans="1:11" ht="12.75">
      <c r="A4" t="s">
        <v>61</v>
      </c>
      <c r="B4" t="s">
        <v>31</v>
      </c>
      <c r="C4" s="19">
        <v>200000</v>
      </c>
      <c r="D4" s="19"/>
      <c r="E4" s="19">
        <v>12000</v>
      </c>
      <c r="F4" s="19">
        <v>10000</v>
      </c>
      <c r="G4" s="19">
        <v>5000</v>
      </c>
      <c r="H4" s="20">
        <v>7000</v>
      </c>
      <c r="I4" s="19">
        <v>2500</v>
      </c>
      <c r="J4" s="20">
        <v>17000</v>
      </c>
      <c r="K4" s="20">
        <v>4000</v>
      </c>
    </row>
    <row r="5" spans="1:11" ht="12.75">
      <c r="A5" t="s">
        <v>62</v>
      </c>
      <c r="B5" t="s">
        <v>32</v>
      </c>
      <c r="C5" s="19">
        <v>200000</v>
      </c>
      <c r="D5" s="19"/>
      <c r="E5" s="19">
        <v>12000</v>
      </c>
      <c r="F5" s="19">
        <v>10000</v>
      </c>
      <c r="G5" s="19">
        <v>5000</v>
      </c>
      <c r="H5" s="20">
        <v>7000</v>
      </c>
      <c r="I5" s="19">
        <v>2500</v>
      </c>
      <c r="J5" s="20">
        <v>17000</v>
      </c>
      <c r="K5" s="20">
        <v>4000</v>
      </c>
    </row>
    <row r="6" spans="1:11" ht="12.75">
      <c r="A6" t="s">
        <v>63</v>
      </c>
      <c r="B6" t="s">
        <v>33</v>
      </c>
      <c r="C6" s="19">
        <v>200000</v>
      </c>
      <c r="D6" s="19"/>
      <c r="E6" s="19">
        <v>12000</v>
      </c>
      <c r="F6" s="19">
        <v>10000</v>
      </c>
      <c r="G6" s="19">
        <v>5000</v>
      </c>
      <c r="H6" s="20">
        <v>7000</v>
      </c>
      <c r="I6" s="19">
        <v>2500</v>
      </c>
      <c r="J6" s="20">
        <v>17000</v>
      </c>
      <c r="K6" s="20">
        <v>4000</v>
      </c>
    </row>
    <row r="7" spans="1:11" ht="12.75">
      <c r="A7" t="s">
        <v>64</v>
      </c>
      <c r="B7" t="s">
        <v>34</v>
      </c>
      <c r="C7" s="19">
        <v>960</v>
      </c>
      <c r="D7" s="19"/>
      <c r="E7" s="19">
        <v>12000</v>
      </c>
      <c r="F7" s="19">
        <v>10000</v>
      </c>
      <c r="G7" s="19">
        <v>5000</v>
      </c>
      <c r="H7" s="20">
        <v>7000</v>
      </c>
      <c r="I7" s="19">
        <v>2500</v>
      </c>
      <c r="J7" s="20">
        <v>17000</v>
      </c>
      <c r="K7" s="20">
        <v>4000</v>
      </c>
    </row>
    <row r="8" spans="1:11" ht="12.75">
      <c r="A8" t="s">
        <v>65</v>
      </c>
      <c r="B8" t="s">
        <v>35</v>
      </c>
      <c r="C8" s="19">
        <v>200000</v>
      </c>
      <c r="D8" s="19"/>
      <c r="E8" s="19">
        <v>12000</v>
      </c>
      <c r="F8" s="19">
        <v>10000</v>
      </c>
      <c r="G8" s="19">
        <v>5000</v>
      </c>
      <c r="H8" s="20">
        <v>7000</v>
      </c>
      <c r="I8" s="19">
        <v>2500</v>
      </c>
      <c r="J8" s="20">
        <v>17000</v>
      </c>
      <c r="K8" s="20">
        <v>4000</v>
      </c>
    </row>
    <row r="9" spans="1:11" ht="12.75">
      <c r="A9" t="s">
        <v>66</v>
      </c>
      <c r="B9" t="s">
        <v>36</v>
      </c>
      <c r="C9" s="19">
        <v>200000</v>
      </c>
      <c r="D9" s="19">
        <v>11</v>
      </c>
      <c r="E9" s="19">
        <v>12000</v>
      </c>
      <c r="F9" s="19">
        <v>10000</v>
      </c>
      <c r="G9" s="19">
        <v>5000</v>
      </c>
      <c r="H9" s="20">
        <v>7000</v>
      </c>
      <c r="I9" s="19">
        <v>2500</v>
      </c>
      <c r="J9" s="20">
        <v>17000</v>
      </c>
      <c r="K9" s="20">
        <v>4000</v>
      </c>
    </row>
    <row r="10" spans="1:11" ht="12.75">
      <c r="A10" t="s">
        <v>67</v>
      </c>
      <c r="B10" t="s">
        <v>37</v>
      </c>
      <c r="C10" s="19">
        <v>200000</v>
      </c>
      <c r="D10" s="19"/>
      <c r="E10" s="19">
        <v>12000</v>
      </c>
      <c r="F10" s="19">
        <v>10000</v>
      </c>
      <c r="G10" s="19">
        <v>5000</v>
      </c>
      <c r="H10" s="20">
        <v>7000</v>
      </c>
      <c r="I10" s="19">
        <v>2500</v>
      </c>
      <c r="J10" s="20">
        <v>17000</v>
      </c>
      <c r="K10" s="20">
        <v>4000</v>
      </c>
    </row>
    <row r="11" spans="1:11" ht="12.75">
      <c r="A11" t="s">
        <v>68</v>
      </c>
      <c r="B11" t="s">
        <v>38</v>
      </c>
      <c r="C11" s="19">
        <v>250000</v>
      </c>
      <c r="D11" s="19"/>
      <c r="E11" s="19">
        <v>12000</v>
      </c>
      <c r="F11" s="19">
        <v>10000</v>
      </c>
      <c r="G11" s="19">
        <v>5000</v>
      </c>
      <c r="H11" s="20">
        <v>7000</v>
      </c>
      <c r="I11" s="19">
        <v>2500</v>
      </c>
      <c r="J11" s="20">
        <v>17000</v>
      </c>
      <c r="K11" s="20">
        <v>4000</v>
      </c>
    </row>
    <row r="12" spans="1:11" ht="12.75">
      <c r="A12" t="s">
        <v>57</v>
      </c>
      <c r="B12" t="s">
        <v>39</v>
      </c>
      <c r="C12" s="19">
        <v>200001</v>
      </c>
      <c r="D12" s="19"/>
      <c r="E12" s="19">
        <v>13400</v>
      </c>
      <c r="F12" s="19">
        <v>10000</v>
      </c>
      <c r="G12" s="19">
        <v>5000</v>
      </c>
      <c r="H12" s="20">
        <v>7000</v>
      </c>
      <c r="I12" s="19">
        <v>2500</v>
      </c>
      <c r="J12" s="20">
        <v>17000</v>
      </c>
      <c r="K12" s="20">
        <v>3999</v>
      </c>
    </row>
    <row r="13" spans="1:11" ht="12.75">
      <c r="A13" t="s">
        <v>69</v>
      </c>
      <c r="B13" t="s">
        <v>40</v>
      </c>
      <c r="C13" s="19">
        <v>200000</v>
      </c>
      <c r="D13" s="19"/>
      <c r="E13" s="19">
        <v>12000</v>
      </c>
      <c r="F13" s="19">
        <v>10000</v>
      </c>
      <c r="G13" s="19">
        <v>5000</v>
      </c>
      <c r="H13" s="20">
        <v>7000</v>
      </c>
      <c r="I13" s="19">
        <v>2500</v>
      </c>
      <c r="J13" s="20">
        <v>17000</v>
      </c>
      <c r="K13" s="20">
        <v>4000</v>
      </c>
    </row>
    <row r="14" spans="1:11" ht="12.75">
      <c r="A14" t="s">
        <v>70</v>
      </c>
      <c r="B14" t="s">
        <v>41</v>
      </c>
      <c r="C14" s="19">
        <v>200000</v>
      </c>
      <c r="D14" s="19"/>
      <c r="E14" s="19">
        <v>12000</v>
      </c>
      <c r="F14" s="19">
        <v>10000</v>
      </c>
      <c r="G14" s="19">
        <v>5000</v>
      </c>
      <c r="H14" s="20">
        <v>7000</v>
      </c>
      <c r="I14" s="19">
        <v>2500</v>
      </c>
      <c r="J14" s="20">
        <v>17000</v>
      </c>
      <c r="K14" s="20">
        <v>4000</v>
      </c>
    </row>
    <row r="15" spans="1:11" ht="12.75">
      <c r="A15" t="s">
        <v>71</v>
      </c>
      <c r="B15" t="s">
        <v>42</v>
      </c>
      <c r="C15" s="19">
        <v>200000</v>
      </c>
      <c r="D15" s="19"/>
      <c r="E15" s="19">
        <v>12000</v>
      </c>
      <c r="F15" s="19">
        <v>10000</v>
      </c>
      <c r="G15" s="19">
        <v>5000</v>
      </c>
      <c r="H15" s="20">
        <v>7000</v>
      </c>
      <c r="I15" s="19">
        <v>2500</v>
      </c>
      <c r="J15" s="20">
        <v>17000</v>
      </c>
      <c r="K15" s="20">
        <v>4000</v>
      </c>
    </row>
    <row r="16" spans="1:11" ht="12.75">
      <c r="A16" t="s">
        <v>72</v>
      </c>
      <c r="B16" t="s">
        <v>43</v>
      </c>
      <c r="C16" s="19">
        <v>200000</v>
      </c>
      <c r="D16" s="19"/>
      <c r="E16" s="19">
        <v>12000</v>
      </c>
      <c r="F16" s="19">
        <v>10000</v>
      </c>
      <c r="G16" s="19">
        <v>5000</v>
      </c>
      <c r="H16" s="20">
        <v>7000</v>
      </c>
      <c r="I16" s="19">
        <v>2500</v>
      </c>
      <c r="J16" s="20">
        <v>17000</v>
      </c>
      <c r="K16" s="20">
        <v>4000</v>
      </c>
    </row>
    <row r="17" spans="1:11" ht="12.75">
      <c r="A17" t="s">
        <v>73</v>
      </c>
      <c r="B17" t="s">
        <v>44</v>
      </c>
      <c r="C17" s="19">
        <v>200000</v>
      </c>
      <c r="D17" s="19"/>
      <c r="E17" s="19">
        <v>12000</v>
      </c>
      <c r="F17" s="19">
        <v>10000</v>
      </c>
      <c r="G17" s="19">
        <v>5000</v>
      </c>
      <c r="H17" s="20">
        <v>7000</v>
      </c>
      <c r="I17" s="19">
        <v>2500</v>
      </c>
      <c r="J17" s="20">
        <v>17000</v>
      </c>
      <c r="K17" s="20">
        <v>4000</v>
      </c>
    </row>
    <row r="18" spans="1:11" ht="12.75">
      <c r="A18" t="s">
        <v>74</v>
      </c>
      <c r="B18" t="s">
        <v>45</v>
      </c>
      <c r="C18" s="19">
        <v>200000</v>
      </c>
      <c r="D18" s="19"/>
      <c r="E18" s="19">
        <v>12000</v>
      </c>
      <c r="F18" s="19">
        <v>10000</v>
      </c>
      <c r="G18" s="19">
        <v>5000</v>
      </c>
      <c r="H18" s="20">
        <v>7000</v>
      </c>
      <c r="I18" s="19">
        <v>2500</v>
      </c>
      <c r="J18" s="20">
        <v>17000</v>
      </c>
      <c r="K18" s="20">
        <v>4000</v>
      </c>
    </row>
    <row r="19" spans="1:11" ht="12.75">
      <c r="A19" t="s">
        <v>75</v>
      </c>
      <c r="B19" t="s">
        <v>46</v>
      </c>
      <c r="C19" s="19">
        <v>200000</v>
      </c>
      <c r="D19" s="19"/>
      <c r="E19" s="19">
        <v>12000</v>
      </c>
      <c r="F19" s="19">
        <v>10000</v>
      </c>
      <c r="G19" s="19">
        <v>5000</v>
      </c>
      <c r="H19" s="20">
        <v>7000</v>
      </c>
      <c r="I19" s="19">
        <v>2500</v>
      </c>
      <c r="J19" s="20">
        <v>17000</v>
      </c>
      <c r="K19" s="20">
        <v>4000</v>
      </c>
    </row>
    <row r="20" spans="1:11" ht="12.75">
      <c r="A20" t="s">
        <v>76</v>
      </c>
      <c r="B20" t="s">
        <v>47</v>
      </c>
      <c r="C20" s="19">
        <v>240000</v>
      </c>
      <c r="D20" s="19"/>
      <c r="E20" s="19">
        <v>12000</v>
      </c>
      <c r="F20" s="19">
        <v>10000</v>
      </c>
      <c r="G20" s="19">
        <v>5000</v>
      </c>
      <c r="H20" s="20">
        <v>7000</v>
      </c>
      <c r="I20" s="19">
        <v>2500</v>
      </c>
      <c r="J20" s="20">
        <v>17000</v>
      </c>
      <c r="K20" s="20">
        <v>4000</v>
      </c>
    </row>
    <row r="21" spans="1:11" ht="12.75">
      <c r="A21" t="s">
        <v>58</v>
      </c>
      <c r="B21" t="s">
        <v>48</v>
      </c>
      <c r="C21" s="19">
        <v>124300</v>
      </c>
      <c r="D21" s="19"/>
      <c r="E21" s="19">
        <v>13400</v>
      </c>
      <c r="F21" s="19">
        <v>10000</v>
      </c>
      <c r="G21" s="19">
        <v>5000</v>
      </c>
      <c r="H21" s="20">
        <v>7000</v>
      </c>
      <c r="I21" s="19">
        <v>2500</v>
      </c>
      <c r="J21" s="20">
        <v>17000</v>
      </c>
      <c r="K21" s="20">
        <v>4000</v>
      </c>
    </row>
    <row r="22" spans="1:11" ht="12.75">
      <c r="A22" t="s">
        <v>77</v>
      </c>
      <c r="B22" t="s">
        <v>49</v>
      </c>
      <c r="C22" s="19">
        <v>200000</v>
      </c>
      <c r="D22" s="19"/>
      <c r="E22" s="19">
        <v>12000</v>
      </c>
      <c r="F22" s="19">
        <v>10000</v>
      </c>
      <c r="G22" s="19">
        <v>5000</v>
      </c>
      <c r="H22" s="20">
        <v>7000</v>
      </c>
      <c r="I22" s="19">
        <v>2500</v>
      </c>
      <c r="J22" s="20">
        <v>17000</v>
      </c>
      <c r="K22" s="20">
        <v>4000</v>
      </c>
    </row>
    <row r="23" spans="1:11" ht="12.75">
      <c r="A23" t="s">
        <v>78</v>
      </c>
      <c r="B23" t="s">
        <v>50</v>
      </c>
      <c r="C23" s="19">
        <v>200000</v>
      </c>
      <c r="D23" s="19"/>
      <c r="E23" s="19">
        <v>12000</v>
      </c>
      <c r="F23" s="19">
        <v>10000</v>
      </c>
      <c r="G23" s="19">
        <v>5000</v>
      </c>
      <c r="H23" s="20">
        <v>7000</v>
      </c>
      <c r="I23" s="19">
        <v>2500</v>
      </c>
      <c r="J23" s="20">
        <v>17000</v>
      </c>
      <c r="K23" s="20">
        <v>4000</v>
      </c>
    </row>
    <row r="24" spans="1:11" ht="12.75">
      <c r="A24" t="s">
        <v>79</v>
      </c>
      <c r="B24" t="s">
        <v>51</v>
      </c>
      <c r="C24" s="19">
        <v>200000</v>
      </c>
      <c r="D24" s="19"/>
      <c r="E24" s="19">
        <v>12000</v>
      </c>
      <c r="F24" s="19">
        <v>10000</v>
      </c>
      <c r="G24" s="19">
        <v>5000</v>
      </c>
      <c r="H24" s="20">
        <v>7000</v>
      </c>
      <c r="I24" s="19">
        <v>2500</v>
      </c>
      <c r="J24" s="20">
        <v>17000</v>
      </c>
      <c r="K24" s="20">
        <v>4000</v>
      </c>
    </row>
    <row r="25" spans="1:11" ht="12.75">
      <c r="A25" t="s">
        <v>80</v>
      </c>
      <c r="B25" t="s">
        <v>52</v>
      </c>
      <c r="C25" s="19">
        <v>200000</v>
      </c>
      <c r="D25" s="19"/>
      <c r="E25" s="19">
        <v>12000</v>
      </c>
      <c r="F25" s="19">
        <v>10000</v>
      </c>
      <c r="G25" s="19">
        <v>5000</v>
      </c>
      <c r="H25" s="20">
        <v>7000</v>
      </c>
      <c r="I25" s="19">
        <v>2500</v>
      </c>
      <c r="J25" s="20">
        <v>17000</v>
      </c>
      <c r="K25" s="20">
        <v>4000</v>
      </c>
    </row>
    <row r="26" spans="1:11" ht="12.75">
      <c r="A26" t="s">
        <v>81</v>
      </c>
      <c r="B26" t="s">
        <v>53</v>
      </c>
      <c r="C26" s="19">
        <v>200000</v>
      </c>
      <c r="D26" s="19"/>
      <c r="E26" s="19">
        <v>12000</v>
      </c>
      <c r="F26" s="19">
        <v>10000</v>
      </c>
      <c r="G26" s="19">
        <v>5000</v>
      </c>
      <c r="H26" s="20">
        <v>7000</v>
      </c>
      <c r="I26" s="19">
        <v>2500</v>
      </c>
      <c r="J26" s="20">
        <v>17000</v>
      </c>
      <c r="K26" s="20">
        <v>4000</v>
      </c>
    </row>
    <row r="27" spans="1:11" ht="12.75">
      <c r="A27" t="s">
        <v>82</v>
      </c>
      <c r="B27" t="s">
        <v>54</v>
      </c>
      <c r="C27" s="19">
        <v>200000</v>
      </c>
      <c r="D27" s="19"/>
      <c r="E27" s="19">
        <v>12000</v>
      </c>
      <c r="F27" s="19">
        <v>10000</v>
      </c>
      <c r="G27" s="19">
        <v>5000</v>
      </c>
      <c r="H27" s="20">
        <v>7000</v>
      </c>
      <c r="I27" s="19">
        <v>2500</v>
      </c>
      <c r="J27" s="20">
        <v>17000</v>
      </c>
      <c r="K27" s="20">
        <v>4000</v>
      </c>
    </row>
    <row r="28" spans="1:11" ht="12.75">
      <c r="A28" t="s">
        <v>83</v>
      </c>
      <c r="B28" t="s">
        <v>55</v>
      </c>
      <c r="C28" s="19">
        <v>200000</v>
      </c>
      <c r="D28" s="19"/>
      <c r="E28" s="19">
        <v>12000</v>
      </c>
      <c r="F28" s="19">
        <v>10000</v>
      </c>
      <c r="G28" s="19">
        <v>5000</v>
      </c>
      <c r="H28" s="20">
        <v>7000</v>
      </c>
      <c r="I28" s="19">
        <v>2500</v>
      </c>
      <c r="J28" s="20">
        <v>17000</v>
      </c>
      <c r="K28" s="20">
        <v>4000</v>
      </c>
    </row>
  </sheetData>
  <sheetProtection/>
  <dataValidations count="1">
    <dataValidation allowBlank="1" showInputMessage="1" showErrorMessage="1" imeMode="on" sqref="C1:G1 I1 H1:H28 J1:K28"/>
  </dataValidation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X45"/>
  <sheetViews>
    <sheetView tabSelected="1" zoomScalePageLayoutView="0" workbookViewId="0" topLeftCell="A7">
      <selection activeCell="AA27" sqref="AA27"/>
    </sheetView>
  </sheetViews>
  <sheetFormatPr defaultColWidth="8.796875" defaultRowHeight="14.25"/>
  <cols>
    <col min="1" max="30" width="3.69921875" style="0" customWidth="1"/>
  </cols>
  <sheetData>
    <row r="1" spans="4:16" ht="18.75">
      <c r="D1" s="47" t="s">
        <v>99</v>
      </c>
      <c r="P1" s="47" t="s">
        <v>100</v>
      </c>
    </row>
    <row r="3" spans="1:22" ht="12.75">
      <c r="A3" s="29"/>
      <c r="B3" s="36"/>
      <c r="C3" s="36"/>
      <c r="D3" s="36"/>
      <c r="E3" s="36"/>
      <c r="F3" s="36"/>
      <c r="G3" s="36"/>
      <c r="H3" s="36"/>
      <c r="I3" s="36"/>
      <c r="J3" s="37"/>
      <c r="M3" s="29"/>
      <c r="N3" s="36"/>
      <c r="O3" s="36"/>
      <c r="P3" s="36"/>
      <c r="Q3" s="36"/>
      <c r="R3" s="36"/>
      <c r="S3" s="36"/>
      <c r="T3" s="36"/>
      <c r="U3" s="36"/>
      <c r="V3" s="37"/>
    </row>
    <row r="4" spans="1:50" s="2" customFormat="1" ht="19.5" customHeight="1">
      <c r="A4" s="38"/>
      <c r="B4" s="39" t="s">
        <v>0</v>
      </c>
      <c r="C4" s="40"/>
      <c r="D4" s="40"/>
      <c r="E4" s="40"/>
      <c r="F4" s="40"/>
      <c r="G4" s="40"/>
      <c r="H4" s="40"/>
      <c r="I4" s="40"/>
      <c r="J4" s="41"/>
      <c r="K4" s="3"/>
      <c r="L4" s="3"/>
      <c r="M4" s="38"/>
      <c r="N4" s="39" t="s">
        <v>0</v>
      </c>
      <c r="O4" s="40"/>
      <c r="P4" s="40"/>
      <c r="Q4" s="40"/>
      <c r="R4" s="40"/>
      <c r="S4" s="40"/>
      <c r="T4" s="40"/>
      <c r="U4" s="40"/>
      <c r="V4" s="41"/>
      <c r="Z4" s="3"/>
      <c r="AA4" s="3"/>
      <c r="AB4" s="3"/>
      <c r="AD4" s="3"/>
      <c r="AF4" s="3"/>
      <c r="AG4" s="3"/>
      <c r="AN4"/>
      <c r="AT4" s="2" t="s">
        <v>6</v>
      </c>
      <c r="AV4" s="24" t="str">
        <f>LOOKUP(code1,'社員マスタ'!A3:A29,'社員マスタ'!B3:B29)</f>
        <v>大坂　花子</v>
      </c>
      <c r="AW4" s="18"/>
      <c r="AX4" s="18"/>
    </row>
    <row r="5" spans="1:22" ht="12.75">
      <c r="A5" s="32"/>
      <c r="B5" s="148"/>
      <c r="C5" s="149"/>
      <c r="D5" s="40" t="s">
        <v>1</v>
      </c>
      <c r="E5" s="148"/>
      <c r="F5" s="149"/>
      <c r="G5" s="40" t="s">
        <v>2</v>
      </c>
      <c r="H5" s="27"/>
      <c r="I5" s="27"/>
      <c r="J5" s="42"/>
      <c r="M5" s="32"/>
      <c r="N5" s="148"/>
      <c r="O5" s="149"/>
      <c r="P5" s="40" t="s">
        <v>1</v>
      </c>
      <c r="Q5" s="148"/>
      <c r="R5" s="149"/>
      <c r="S5" s="40" t="s">
        <v>2</v>
      </c>
      <c r="T5" s="27"/>
      <c r="U5" s="27"/>
      <c r="V5" s="42"/>
    </row>
    <row r="6" spans="1:22" ht="12.75">
      <c r="A6" s="32"/>
      <c r="B6" s="48" t="s">
        <v>97</v>
      </c>
      <c r="C6" s="27"/>
      <c r="D6" s="40" t="str">
        <f>LOOKUP(ncd,'社員マスタ'!A2:A28,'社員マスタ'!B2:B28)&amp;" 様"</f>
        <v>埼玉　３男 様</v>
      </c>
      <c r="E6" s="27"/>
      <c r="F6" s="27"/>
      <c r="G6" s="40"/>
      <c r="H6" s="27"/>
      <c r="I6" s="27"/>
      <c r="J6" s="42"/>
      <c r="M6" s="32"/>
      <c r="N6" s="48" t="s">
        <v>98</v>
      </c>
      <c r="O6" s="27"/>
      <c r="P6" s="54" t="str">
        <f>LOOKUP(ncd2,[0]!code_all,[0]!name_a)&amp;" 様"</f>
        <v>埼玉　４男 様</v>
      </c>
      <c r="Q6" s="55"/>
      <c r="R6" s="55"/>
      <c r="S6" s="54"/>
      <c r="T6" s="27"/>
      <c r="U6" s="27"/>
      <c r="V6" s="42"/>
    </row>
    <row r="7" spans="1:22" ht="12.75">
      <c r="A7" s="32"/>
      <c r="B7" s="115" t="s">
        <v>8</v>
      </c>
      <c r="C7" s="115"/>
      <c r="D7" s="115"/>
      <c r="E7" s="115"/>
      <c r="F7" s="155">
        <v>20</v>
      </c>
      <c r="G7" s="156"/>
      <c r="H7" s="108" t="s">
        <v>91</v>
      </c>
      <c r="I7" s="147"/>
      <c r="J7" s="42"/>
      <c r="M7" s="32"/>
      <c r="N7" s="115" t="s">
        <v>8</v>
      </c>
      <c r="O7" s="115"/>
      <c r="P7" s="115"/>
      <c r="Q7" s="115"/>
      <c r="R7" s="155">
        <v>15</v>
      </c>
      <c r="S7" s="156"/>
      <c r="T7" s="108" t="s">
        <v>91</v>
      </c>
      <c r="U7" s="147"/>
      <c r="V7" s="42"/>
    </row>
    <row r="8" spans="1:22" ht="12.75">
      <c r="A8" s="32"/>
      <c r="B8" s="115" t="s">
        <v>9</v>
      </c>
      <c r="C8" s="115"/>
      <c r="D8" s="115"/>
      <c r="E8" s="115"/>
      <c r="F8" s="155">
        <v>1</v>
      </c>
      <c r="G8" s="156"/>
      <c r="H8" s="108" t="s">
        <v>91</v>
      </c>
      <c r="I8" s="147"/>
      <c r="J8" s="42"/>
      <c r="M8" s="32"/>
      <c r="N8" s="115" t="s">
        <v>9</v>
      </c>
      <c r="O8" s="115"/>
      <c r="P8" s="115"/>
      <c r="Q8" s="115"/>
      <c r="R8" s="155">
        <v>0</v>
      </c>
      <c r="S8" s="156"/>
      <c r="T8" s="108" t="s">
        <v>91</v>
      </c>
      <c r="U8" s="147"/>
      <c r="V8" s="42"/>
    </row>
    <row r="9" spans="1:22" ht="12.75">
      <c r="A9" s="32"/>
      <c r="B9" s="115" t="s">
        <v>92</v>
      </c>
      <c r="C9" s="115"/>
      <c r="D9" s="115"/>
      <c r="E9" s="115"/>
      <c r="F9" s="155"/>
      <c r="G9" s="156"/>
      <c r="H9" s="146" t="s">
        <v>95</v>
      </c>
      <c r="I9" s="147"/>
      <c r="J9" s="42"/>
      <c r="M9" s="32"/>
      <c r="N9" s="115" t="s">
        <v>92</v>
      </c>
      <c r="O9" s="115"/>
      <c r="P9" s="115"/>
      <c r="Q9" s="115"/>
      <c r="R9" s="155">
        <v>100</v>
      </c>
      <c r="S9" s="156"/>
      <c r="T9" s="146" t="s">
        <v>95</v>
      </c>
      <c r="U9" s="147"/>
      <c r="V9" s="42"/>
    </row>
    <row r="10" spans="1:22" ht="12.75">
      <c r="A10" s="32"/>
      <c r="B10" s="150" t="s">
        <v>93</v>
      </c>
      <c r="C10" s="150"/>
      <c r="D10" s="150"/>
      <c r="E10" s="150"/>
      <c r="F10" s="155">
        <v>4</v>
      </c>
      <c r="G10" s="156"/>
      <c r="H10" s="146" t="s">
        <v>95</v>
      </c>
      <c r="I10" s="147"/>
      <c r="J10" s="42"/>
      <c r="M10" s="32"/>
      <c r="N10" s="150" t="s">
        <v>93</v>
      </c>
      <c r="O10" s="150"/>
      <c r="P10" s="150"/>
      <c r="Q10" s="150"/>
      <c r="R10" s="155">
        <v>5</v>
      </c>
      <c r="S10" s="156"/>
      <c r="T10" s="146" t="s">
        <v>95</v>
      </c>
      <c r="U10" s="147"/>
      <c r="V10" s="42"/>
    </row>
    <row r="11" spans="1:22" ht="12.75">
      <c r="A11" s="32"/>
      <c r="B11" s="34"/>
      <c r="C11" s="30"/>
      <c r="D11" s="30"/>
      <c r="E11" s="31"/>
      <c r="F11" s="26"/>
      <c r="G11" s="35"/>
      <c r="H11" s="35"/>
      <c r="I11" s="27"/>
      <c r="J11" s="42"/>
      <c r="M11" s="32"/>
      <c r="N11" s="34"/>
      <c r="O11" s="30"/>
      <c r="P11" s="30"/>
      <c r="Q11" s="31"/>
      <c r="R11" s="26"/>
      <c r="S11" s="35"/>
      <c r="T11" s="35"/>
      <c r="U11" s="27"/>
      <c r="V11" s="42"/>
    </row>
    <row r="12" spans="1:22" ht="12.75">
      <c r="A12" s="32"/>
      <c r="B12" s="115" t="s">
        <v>14</v>
      </c>
      <c r="C12" s="151"/>
      <c r="D12" s="151"/>
      <c r="E12" s="151"/>
      <c r="F12" s="142">
        <f>LOOKUP(ncd,[0]!code_all,[0]!kihon_a)</f>
        <v>200000</v>
      </c>
      <c r="G12" s="143"/>
      <c r="H12" s="143"/>
      <c r="I12" s="143"/>
      <c r="J12" s="42"/>
      <c r="M12" s="32"/>
      <c r="N12" s="115" t="s">
        <v>14</v>
      </c>
      <c r="O12" s="151"/>
      <c r="P12" s="151"/>
      <c r="Q12" s="151"/>
      <c r="R12" s="140">
        <f>LOOKUP(ncd2,[0]!code_all,[0]!kihon_a)*de_time1</f>
        <v>96000</v>
      </c>
      <c r="S12" s="141"/>
      <c r="T12" s="141"/>
      <c r="U12" s="141"/>
      <c r="V12" s="42"/>
    </row>
    <row r="13" spans="1:22" ht="12.75">
      <c r="A13" s="32"/>
      <c r="B13" s="115" t="s">
        <v>15</v>
      </c>
      <c r="C13" s="151"/>
      <c r="D13" s="151"/>
      <c r="E13" s="151"/>
      <c r="F13" s="140">
        <f>ROUND(F12/(8*21)*1.25*F10,0)</f>
        <v>5952</v>
      </c>
      <c r="G13" s="141"/>
      <c r="H13" s="141"/>
      <c r="I13" s="141"/>
      <c r="J13" s="42"/>
      <c r="M13" s="32"/>
      <c r="N13" s="115" t="s">
        <v>15</v>
      </c>
      <c r="O13" s="151"/>
      <c r="P13" s="151"/>
      <c r="Q13" s="151"/>
      <c r="R13" s="140">
        <f>ROUND(LOOKUP(ncd2,[0]!code_all,[0]!kihon_a)*1.25*R10,0)</f>
        <v>6000</v>
      </c>
      <c r="S13" s="141"/>
      <c r="T13" s="141"/>
      <c r="U13" s="141"/>
      <c r="V13" s="42"/>
    </row>
    <row r="14" spans="1:22" ht="12.75">
      <c r="A14" s="32"/>
      <c r="B14" s="152" t="s">
        <v>16</v>
      </c>
      <c r="C14" s="151"/>
      <c r="D14" s="151"/>
      <c r="E14" s="151"/>
      <c r="F14" s="142">
        <f>LOOKUP(ncd,[0]!code_all,[0]!tukin_a)</f>
        <v>12000</v>
      </c>
      <c r="G14" s="143"/>
      <c r="H14" s="143"/>
      <c r="I14" s="143"/>
      <c r="J14" s="42"/>
      <c r="M14" s="32"/>
      <c r="N14" s="152" t="s">
        <v>16</v>
      </c>
      <c r="O14" s="151"/>
      <c r="P14" s="151"/>
      <c r="Q14" s="151"/>
      <c r="R14" s="142">
        <f>LOOKUP(ncd2,[0]!code_all,[0]!tukin_a)</f>
        <v>12000</v>
      </c>
      <c r="S14" s="143"/>
      <c r="T14" s="143"/>
      <c r="U14" s="143"/>
      <c r="V14" s="42"/>
    </row>
    <row r="15" spans="1:22" ht="12.75">
      <c r="A15" s="32"/>
      <c r="B15" s="115" t="s">
        <v>17</v>
      </c>
      <c r="C15" s="115"/>
      <c r="D15" s="115"/>
      <c r="E15" s="115"/>
      <c r="F15" s="142">
        <f>LOOKUP(ncd,[0]!code_all,[0]!jyutaku_a)</f>
        <v>10000</v>
      </c>
      <c r="G15" s="143"/>
      <c r="H15" s="143"/>
      <c r="I15" s="143"/>
      <c r="J15" s="42"/>
      <c r="M15" s="32"/>
      <c r="N15" s="115" t="s">
        <v>17</v>
      </c>
      <c r="O15" s="115"/>
      <c r="P15" s="115"/>
      <c r="Q15" s="115"/>
      <c r="R15" s="142">
        <f>LOOKUP(ncd2,[0]!code_all,[0]!jyutaku_a)</f>
        <v>10000</v>
      </c>
      <c r="S15" s="143"/>
      <c r="T15" s="143"/>
      <c r="U15" s="143"/>
      <c r="V15" s="42"/>
    </row>
    <row r="16" spans="1:22" ht="12.75">
      <c r="A16" s="32"/>
      <c r="B16" s="115" t="s">
        <v>18</v>
      </c>
      <c r="C16" s="115"/>
      <c r="D16" s="115"/>
      <c r="E16" s="115"/>
      <c r="F16" s="142">
        <f>LOOKUP(code1,[0]!code_all,[0]!kazoku_a)</f>
        <v>5000</v>
      </c>
      <c r="G16" s="143"/>
      <c r="H16" s="143"/>
      <c r="I16" s="143"/>
      <c r="J16" s="42"/>
      <c r="L16" s="26"/>
      <c r="M16" s="32"/>
      <c r="N16" s="115" t="s">
        <v>18</v>
      </c>
      <c r="O16" s="115"/>
      <c r="P16" s="115"/>
      <c r="Q16" s="115"/>
      <c r="R16" s="142">
        <f>LOOKUP(ncd2,[0]!code_all,[0]!kazoku_a)</f>
        <v>5000</v>
      </c>
      <c r="S16" s="143"/>
      <c r="T16" s="143"/>
      <c r="U16" s="143"/>
      <c r="V16" s="42"/>
    </row>
    <row r="17" spans="1:22" ht="12.75">
      <c r="A17" s="32"/>
      <c r="B17" s="115"/>
      <c r="C17" s="115"/>
      <c r="D17" s="115"/>
      <c r="E17" s="115"/>
      <c r="F17" s="144"/>
      <c r="G17" s="145"/>
      <c r="H17" s="145"/>
      <c r="I17" s="145"/>
      <c r="J17" s="42"/>
      <c r="L17" s="28"/>
      <c r="M17" s="32"/>
      <c r="N17" s="115"/>
      <c r="O17" s="115"/>
      <c r="P17" s="115"/>
      <c r="Q17" s="115"/>
      <c r="R17" s="157"/>
      <c r="S17" s="158"/>
      <c r="T17" s="158"/>
      <c r="U17" s="159"/>
      <c r="V17" s="42"/>
    </row>
    <row r="18" spans="1:22" ht="12.75">
      <c r="A18" s="32"/>
      <c r="B18" s="115"/>
      <c r="C18" s="115"/>
      <c r="D18" s="115"/>
      <c r="E18" s="115"/>
      <c r="F18" s="144"/>
      <c r="G18" s="145"/>
      <c r="H18" s="145"/>
      <c r="I18" s="145"/>
      <c r="J18" s="42"/>
      <c r="L18" s="28"/>
      <c r="M18" s="32"/>
      <c r="N18" s="115"/>
      <c r="O18" s="115"/>
      <c r="P18" s="115"/>
      <c r="Q18" s="115"/>
      <c r="R18" s="144"/>
      <c r="S18" s="145"/>
      <c r="T18" s="145"/>
      <c r="U18" s="145"/>
      <c r="V18" s="42"/>
    </row>
    <row r="19" spans="1:22" ht="12.75">
      <c r="A19" s="32"/>
      <c r="B19" s="115"/>
      <c r="C19" s="115"/>
      <c r="D19" s="115"/>
      <c r="E19" s="115"/>
      <c r="F19" s="144"/>
      <c r="G19" s="145"/>
      <c r="H19" s="145"/>
      <c r="I19" s="145"/>
      <c r="J19" s="42"/>
      <c r="L19" s="28"/>
      <c r="M19" s="32"/>
      <c r="N19" s="115"/>
      <c r="O19" s="115"/>
      <c r="P19" s="115"/>
      <c r="Q19" s="115"/>
      <c r="R19" s="144"/>
      <c r="S19" s="145"/>
      <c r="T19" s="145"/>
      <c r="U19" s="145"/>
      <c r="V19" s="42"/>
    </row>
    <row r="20" spans="1:22" ht="12.75">
      <c r="A20" s="32"/>
      <c r="B20" s="153" t="s">
        <v>94</v>
      </c>
      <c r="C20" s="154"/>
      <c r="D20" s="154"/>
      <c r="E20" s="154"/>
      <c r="F20" s="140">
        <f>SUM(F12:I19)</f>
        <v>232952</v>
      </c>
      <c r="G20" s="141"/>
      <c r="H20" s="141"/>
      <c r="I20" s="141"/>
      <c r="J20" s="42"/>
      <c r="L20" s="28"/>
      <c r="M20" s="32"/>
      <c r="N20" s="153" t="s">
        <v>94</v>
      </c>
      <c r="O20" s="154"/>
      <c r="P20" s="154"/>
      <c r="Q20" s="154"/>
      <c r="R20" s="140">
        <f>SUM(R12:U19)</f>
        <v>129000</v>
      </c>
      <c r="S20" s="141"/>
      <c r="T20" s="141"/>
      <c r="U20" s="141"/>
      <c r="V20" s="42"/>
    </row>
    <row r="21" spans="1:28" ht="4.5" customHeight="1">
      <c r="A21" s="32"/>
      <c r="B21" s="27"/>
      <c r="C21" s="27"/>
      <c r="D21" s="27"/>
      <c r="E21" s="27"/>
      <c r="F21" s="27"/>
      <c r="G21" s="27"/>
      <c r="H21" s="27"/>
      <c r="I21" s="27"/>
      <c r="J21" s="42"/>
      <c r="L21" s="28"/>
      <c r="M21" s="32"/>
      <c r="N21" s="27"/>
      <c r="O21" s="27"/>
      <c r="P21" s="27"/>
      <c r="Q21" s="27"/>
      <c r="R21" s="45"/>
      <c r="S21" s="45"/>
      <c r="T21" s="45"/>
      <c r="U21" s="45"/>
      <c r="V21" s="42"/>
      <c r="AB21">
        <f>IF((F27-P29)&lt;88000,0,VLOOKUP(F27-F29,月額表,3+f_cnt,TRUE))</f>
        <v>0</v>
      </c>
    </row>
    <row r="22" spans="1:22" ht="12.75">
      <c r="A22" s="32"/>
      <c r="B22" s="115" t="s">
        <v>19</v>
      </c>
      <c r="C22" s="115"/>
      <c r="D22" s="115"/>
      <c r="E22" s="115"/>
      <c r="F22" s="142">
        <f>LOOKUP(ncd,[0]!code_all,[0]!tukin_a)</f>
        <v>12000</v>
      </c>
      <c r="G22" s="143"/>
      <c r="H22" s="143"/>
      <c r="I22" s="143"/>
      <c r="J22" s="42"/>
      <c r="L22" s="28"/>
      <c r="M22" s="32"/>
      <c r="N22" s="115" t="s">
        <v>19</v>
      </c>
      <c r="O22" s="115"/>
      <c r="P22" s="115"/>
      <c r="Q22" s="115"/>
      <c r="R22" s="142">
        <f>LOOKUP(ncd2,[0]!code_all,[0]!tukin_a)</f>
        <v>12000</v>
      </c>
      <c r="S22" s="143"/>
      <c r="T22" s="143"/>
      <c r="U22" s="143"/>
      <c r="V22" s="42"/>
    </row>
    <row r="23" spans="1:22" ht="12.75">
      <c r="A23" s="32"/>
      <c r="B23" s="115" t="s">
        <v>21</v>
      </c>
      <c r="C23" s="115"/>
      <c r="D23" s="115"/>
      <c r="E23" s="115"/>
      <c r="F23" s="142">
        <f>LOOKUP(ncd,[0]!code_all,[0]!kousei_a)</f>
        <v>17000</v>
      </c>
      <c r="G23" s="143"/>
      <c r="H23" s="143"/>
      <c r="I23" s="143"/>
      <c r="J23" s="42"/>
      <c r="L23" s="28"/>
      <c r="M23" s="32"/>
      <c r="N23" s="115" t="s">
        <v>21</v>
      </c>
      <c r="O23" s="115"/>
      <c r="P23" s="115"/>
      <c r="Q23" s="115"/>
      <c r="R23" s="142">
        <f>LOOKUP(ncd2,[0]!code_all,[0]!kousei_a)</f>
        <v>17000</v>
      </c>
      <c r="S23" s="143"/>
      <c r="T23" s="143"/>
      <c r="U23" s="143"/>
      <c r="V23" s="42"/>
    </row>
    <row r="24" spans="1:22" ht="12.75">
      <c r="A24" s="32"/>
      <c r="B24" s="115" t="s">
        <v>20</v>
      </c>
      <c r="C24" s="115"/>
      <c r="D24" s="115"/>
      <c r="E24" s="115"/>
      <c r="F24" s="142">
        <f>LOOKUP(ncd,[0]!code_all,[0]!kaigo_a)</f>
        <v>2500</v>
      </c>
      <c r="G24" s="143"/>
      <c r="H24" s="143"/>
      <c r="I24" s="143"/>
      <c r="J24" s="42"/>
      <c r="M24" s="32"/>
      <c r="N24" s="115" t="s">
        <v>20</v>
      </c>
      <c r="O24" s="115"/>
      <c r="P24" s="115"/>
      <c r="Q24" s="115"/>
      <c r="R24" s="142">
        <f>LOOKUP(ncd,[0]!code_all,[0]!kaigo_a)</f>
        <v>2500</v>
      </c>
      <c r="S24" s="143"/>
      <c r="T24" s="143"/>
      <c r="U24" s="143"/>
      <c r="V24" s="42"/>
    </row>
    <row r="25" spans="1:22" ht="12.75">
      <c r="A25" s="32"/>
      <c r="B25" s="115" t="s">
        <v>22</v>
      </c>
      <c r="C25" s="115"/>
      <c r="D25" s="115"/>
      <c r="E25" s="115"/>
      <c r="F25" s="140">
        <f>ROUND(支給額計*(3/1000),0)</f>
        <v>699</v>
      </c>
      <c r="G25" s="141"/>
      <c r="H25" s="141"/>
      <c r="I25" s="141"/>
      <c r="J25" s="42"/>
      <c r="M25" s="32"/>
      <c r="N25" s="115" t="s">
        <v>22</v>
      </c>
      <c r="O25" s="115"/>
      <c r="P25" s="115"/>
      <c r="Q25" s="115"/>
      <c r="R25" s="140">
        <f>ROUND(支給額計*(3/1000),0)</f>
        <v>699</v>
      </c>
      <c r="S25" s="141"/>
      <c r="T25" s="141"/>
      <c r="U25" s="141"/>
      <c r="V25" s="42"/>
    </row>
    <row r="26" spans="1:22" ht="12.75">
      <c r="A26" s="32"/>
      <c r="B26" s="115" t="s">
        <v>23</v>
      </c>
      <c r="C26" s="115"/>
      <c r="D26" s="115"/>
      <c r="E26" s="115"/>
      <c r="F26" s="140">
        <f>IF((F20-F22-F23-F24-F25)&lt;88000,0,VLOOKUP(F20-F22-F23-F24-F25,月額表,3,TRUE))</f>
        <v>4770</v>
      </c>
      <c r="G26" s="141"/>
      <c r="H26" s="141"/>
      <c r="I26" s="141"/>
      <c r="J26" s="42"/>
      <c r="M26" s="32"/>
      <c r="N26" s="115" t="s">
        <v>23</v>
      </c>
      <c r="O26" s="115"/>
      <c r="P26" s="115"/>
      <c r="Q26" s="115"/>
      <c r="R26" s="140">
        <f>IF((R20-R22-R23-R24-R25)&lt;88000,0,VLOOKUP(R20-R22-R23-R24-R25,月額表,3,TRUE))</f>
        <v>540</v>
      </c>
      <c r="S26" s="141"/>
      <c r="T26" s="141"/>
      <c r="U26" s="141"/>
      <c r="V26" s="42"/>
    </row>
    <row r="27" spans="1:22" ht="12.75">
      <c r="A27" s="32"/>
      <c r="B27" s="115"/>
      <c r="C27" s="115"/>
      <c r="D27" s="115"/>
      <c r="E27" s="115"/>
      <c r="F27" s="144"/>
      <c r="G27" s="145"/>
      <c r="H27" s="145"/>
      <c r="I27" s="145"/>
      <c r="J27" s="42"/>
      <c r="M27" s="32"/>
      <c r="N27" s="115"/>
      <c r="O27" s="115"/>
      <c r="P27" s="115"/>
      <c r="Q27" s="115"/>
      <c r="R27" s="144"/>
      <c r="S27" s="145"/>
      <c r="T27" s="145"/>
      <c r="U27" s="145"/>
      <c r="V27" s="42"/>
    </row>
    <row r="28" spans="1:22" ht="12.75">
      <c r="A28" s="32"/>
      <c r="B28" s="115"/>
      <c r="C28" s="115"/>
      <c r="D28" s="115"/>
      <c r="E28" s="115"/>
      <c r="F28" s="144"/>
      <c r="G28" s="145"/>
      <c r="H28" s="145"/>
      <c r="I28" s="145"/>
      <c r="J28" s="42"/>
      <c r="M28" s="32"/>
      <c r="N28" s="115"/>
      <c r="O28" s="115"/>
      <c r="P28" s="115"/>
      <c r="Q28" s="115"/>
      <c r="R28" s="144"/>
      <c r="S28" s="145"/>
      <c r="T28" s="145"/>
      <c r="U28" s="145"/>
      <c r="V28" s="42"/>
    </row>
    <row r="29" spans="1:22" ht="12.75">
      <c r="A29" s="32"/>
      <c r="B29" s="115"/>
      <c r="C29" s="115"/>
      <c r="D29" s="115"/>
      <c r="E29" s="115"/>
      <c r="F29" s="144"/>
      <c r="G29" s="145"/>
      <c r="H29" s="145"/>
      <c r="I29" s="145"/>
      <c r="J29" s="42"/>
      <c r="M29" s="32"/>
      <c r="N29" s="115"/>
      <c r="O29" s="115"/>
      <c r="P29" s="115"/>
      <c r="Q29" s="115"/>
      <c r="R29" s="144"/>
      <c r="S29" s="145"/>
      <c r="T29" s="145"/>
      <c r="U29" s="145"/>
      <c r="V29" s="42"/>
    </row>
    <row r="30" spans="1:22" ht="12.75">
      <c r="A30" s="32"/>
      <c r="B30" s="153" t="s">
        <v>96</v>
      </c>
      <c r="C30" s="154"/>
      <c r="D30" s="154"/>
      <c r="E30" s="154"/>
      <c r="F30" s="140">
        <f>SUM(F22:I29)</f>
        <v>36969</v>
      </c>
      <c r="G30" s="141"/>
      <c r="H30" s="141"/>
      <c r="I30" s="141"/>
      <c r="J30" s="42"/>
      <c r="M30" s="32"/>
      <c r="N30" s="153" t="s">
        <v>96</v>
      </c>
      <c r="O30" s="154"/>
      <c r="P30" s="154"/>
      <c r="Q30" s="154"/>
      <c r="R30" s="140">
        <f>SUM(R22:U29)</f>
        <v>32739</v>
      </c>
      <c r="S30" s="141"/>
      <c r="T30" s="141"/>
      <c r="U30" s="141"/>
      <c r="V30" s="42"/>
    </row>
    <row r="31" spans="1:22" ht="12.75">
      <c r="A31" s="32"/>
      <c r="B31" s="153" t="s">
        <v>26</v>
      </c>
      <c r="C31" s="154"/>
      <c r="D31" s="154"/>
      <c r="E31" s="154"/>
      <c r="F31" s="140">
        <f>支給額計-F30</f>
        <v>195983</v>
      </c>
      <c r="G31" s="141"/>
      <c r="H31" s="141"/>
      <c r="I31" s="141"/>
      <c r="J31" s="42"/>
      <c r="M31" s="32"/>
      <c r="N31" s="153" t="s">
        <v>26</v>
      </c>
      <c r="O31" s="154"/>
      <c r="P31" s="154"/>
      <c r="Q31" s="154"/>
      <c r="R31" s="140">
        <f>支給額計1-R30</f>
        <v>96261</v>
      </c>
      <c r="S31" s="141"/>
      <c r="T31" s="141"/>
      <c r="U31" s="141"/>
      <c r="V31" s="42"/>
    </row>
    <row r="32" spans="1:22" ht="12.75">
      <c r="A32" s="33"/>
      <c r="B32" s="43"/>
      <c r="C32" s="43"/>
      <c r="D32" s="43"/>
      <c r="E32" s="43"/>
      <c r="F32" s="43"/>
      <c r="G32" s="43"/>
      <c r="H32" s="43"/>
      <c r="I32" s="43"/>
      <c r="J32" s="44"/>
      <c r="M32" s="33"/>
      <c r="N32" s="43"/>
      <c r="O32" s="43"/>
      <c r="P32" s="43"/>
      <c r="Q32" s="43"/>
      <c r="R32" s="43"/>
      <c r="S32" s="43"/>
      <c r="T32" s="43"/>
      <c r="U32" s="43"/>
      <c r="V32" s="44"/>
    </row>
    <row r="37" spans="2:29" ht="18.75">
      <c r="B37" s="49" t="s">
        <v>86</v>
      </c>
      <c r="C37" s="50"/>
      <c r="D37" s="50"/>
      <c r="E37" s="50"/>
      <c r="F37" s="50"/>
      <c r="G37" s="50"/>
      <c r="H37" s="50"/>
      <c r="I37" s="50"/>
      <c r="J37" s="50"/>
      <c r="K37" s="50"/>
      <c r="L37" s="50"/>
      <c r="M37" s="50"/>
      <c r="N37" s="50"/>
      <c r="O37" s="50"/>
      <c r="P37" s="50"/>
      <c r="Q37" s="50"/>
      <c r="R37" s="50"/>
      <c r="S37" s="50"/>
      <c r="T37" s="50"/>
      <c r="U37" s="50"/>
      <c r="V37" s="50"/>
      <c r="W37" s="50"/>
      <c r="X37" s="46"/>
      <c r="Y37" s="46"/>
      <c r="Z37" s="46"/>
      <c r="AA37" s="46"/>
      <c r="AB37" s="46"/>
      <c r="AC37" s="46"/>
    </row>
    <row r="38" spans="2:29" ht="12.75">
      <c r="B38" s="51"/>
      <c r="C38" s="51"/>
      <c r="D38" s="50" t="s">
        <v>103</v>
      </c>
      <c r="E38" s="50"/>
      <c r="F38" s="50"/>
      <c r="G38" s="50"/>
      <c r="H38" s="50"/>
      <c r="I38" s="50"/>
      <c r="J38" s="50"/>
      <c r="K38" s="50"/>
      <c r="L38" s="50"/>
      <c r="M38" s="50"/>
      <c r="N38" s="50"/>
      <c r="O38" s="50"/>
      <c r="P38" s="50"/>
      <c r="Q38" s="50"/>
      <c r="R38" s="50"/>
      <c r="S38" s="50"/>
      <c r="T38" s="50"/>
      <c r="U38" s="50"/>
      <c r="V38" s="50"/>
      <c r="W38" s="50"/>
      <c r="X38" s="46"/>
      <c r="Y38" s="46"/>
      <c r="Z38" s="46"/>
      <c r="AA38" s="46"/>
      <c r="AB38" s="46"/>
      <c r="AC38" s="46"/>
    </row>
    <row r="39" spans="2:29" ht="12.75">
      <c r="B39" s="52"/>
      <c r="C39" s="52"/>
      <c r="D39" s="50" t="s">
        <v>84</v>
      </c>
      <c r="E39" s="50"/>
      <c r="F39" s="50"/>
      <c r="G39" s="50"/>
      <c r="H39" s="50"/>
      <c r="I39" s="50"/>
      <c r="J39" s="50"/>
      <c r="K39" s="50"/>
      <c r="L39" s="50"/>
      <c r="M39" s="50"/>
      <c r="N39" s="50"/>
      <c r="O39" s="50"/>
      <c r="P39" s="50"/>
      <c r="Q39" s="50"/>
      <c r="R39" s="50"/>
      <c r="S39" s="50"/>
      <c r="T39" s="50"/>
      <c r="U39" s="50"/>
      <c r="V39" s="50"/>
      <c r="W39" s="50"/>
      <c r="X39" s="46"/>
      <c r="Y39" s="46"/>
      <c r="Z39" s="46"/>
      <c r="AA39" s="46"/>
      <c r="AB39" s="46"/>
      <c r="AC39" s="46"/>
    </row>
    <row r="40" spans="2:29" ht="12.75">
      <c r="B40" s="53"/>
      <c r="C40" s="53"/>
      <c r="D40" s="50" t="s">
        <v>85</v>
      </c>
      <c r="E40" s="50"/>
      <c r="F40" s="50"/>
      <c r="G40" s="50"/>
      <c r="H40" s="50"/>
      <c r="I40" s="50"/>
      <c r="J40" s="50"/>
      <c r="K40" s="50"/>
      <c r="L40" s="50"/>
      <c r="M40" s="50"/>
      <c r="N40" s="50"/>
      <c r="O40" s="50"/>
      <c r="P40" s="50"/>
      <c r="Q40" s="50"/>
      <c r="R40" s="50"/>
      <c r="S40" s="50"/>
      <c r="T40" s="50"/>
      <c r="U40" s="50"/>
      <c r="V40" s="50"/>
      <c r="W40" s="50"/>
      <c r="X40" s="46"/>
      <c r="Y40" s="46"/>
      <c r="Z40" s="46"/>
      <c r="AA40" s="46"/>
      <c r="AB40" s="46"/>
      <c r="AC40" s="46"/>
    </row>
    <row r="41" spans="2:29" ht="12.75">
      <c r="B41" s="50"/>
      <c r="C41" s="50"/>
      <c r="D41" s="50"/>
      <c r="E41" s="50"/>
      <c r="F41" s="50"/>
      <c r="G41" s="50"/>
      <c r="H41" s="50"/>
      <c r="I41" s="50"/>
      <c r="J41" s="50"/>
      <c r="K41" s="50"/>
      <c r="L41" s="50"/>
      <c r="M41" s="50"/>
      <c r="N41" s="50"/>
      <c r="O41" s="50"/>
      <c r="P41" s="50"/>
      <c r="Q41" s="50"/>
      <c r="R41" s="50"/>
      <c r="S41" s="50"/>
      <c r="T41" s="50"/>
      <c r="U41" s="50"/>
      <c r="V41" s="50"/>
      <c r="W41" s="50"/>
      <c r="X41" s="46"/>
      <c r="Y41" s="46"/>
      <c r="Z41" s="46"/>
      <c r="AA41" s="46"/>
      <c r="AB41" s="46"/>
      <c r="AC41" s="46"/>
    </row>
    <row r="42" spans="2:29" ht="12.75">
      <c r="B42" s="46" t="s">
        <v>102</v>
      </c>
      <c r="C42" s="46"/>
      <c r="D42" s="50"/>
      <c r="E42" s="50"/>
      <c r="F42" s="50"/>
      <c r="G42" s="50"/>
      <c r="H42" s="50"/>
      <c r="I42" s="50"/>
      <c r="J42" s="50"/>
      <c r="K42" s="50"/>
      <c r="L42" s="50"/>
      <c r="M42" s="50"/>
      <c r="N42" s="50"/>
      <c r="O42" s="50"/>
      <c r="P42" s="50"/>
      <c r="Q42" s="50"/>
      <c r="R42" s="50"/>
      <c r="S42" s="50"/>
      <c r="T42" s="50"/>
      <c r="U42" s="50"/>
      <c r="V42" s="50"/>
      <c r="W42" s="50"/>
      <c r="X42" s="46"/>
      <c r="Y42" s="46"/>
      <c r="Z42" s="46"/>
      <c r="AA42" s="46"/>
      <c r="AB42" s="46"/>
      <c r="AC42" s="46"/>
    </row>
    <row r="43" spans="2:29" ht="12.75">
      <c r="B43" s="50" t="s">
        <v>101</v>
      </c>
      <c r="C43" s="50"/>
      <c r="D43" s="50"/>
      <c r="E43" s="50"/>
      <c r="F43" s="50"/>
      <c r="G43" s="50"/>
      <c r="H43" s="50"/>
      <c r="I43" s="50"/>
      <c r="J43" s="50"/>
      <c r="K43" s="50"/>
      <c r="L43" s="50"/>
      <c r="M43" s="50"/>
      <c r="N43" s="50"/>
      <c r="O43" s="50"/>
      <c r="P43" s="50"/>
      <c r="Q43" s="50"/>
      <c r="R43" s="50"/>
      <c r="S43" s="50"/>
      <c r="T43" s="50"/>
      <c r="U43" s="50"/>
      <c r="V43" s="50"/>
      <c r="W43" s="50"/>
      <c r="X43" s="46"/>
      <c r="Y43" s="46"/>
      <c r="Z43" s="46"/>
      <c r="AA43" s="46"/>
      <c r="AB43" s="46"/>
      <c r="AC43" s="46"/>
    </row>
    <row r="44" spans="2:29" ht="12.75">
      <c r="B44" s="50" t="s">
        <v>165</v>
      </c>
      <c r="C44" s="50"/>
      <c r="D44" s="50"/>
      <c r="E44" s="50"/>
      <c r="F44" s="50"/>
      <c r="G44" s="50"/>
      <c r="H44" s="50"/>
      <c r="I44" s="50"/>
      <c r="J44" s="50"/>
      <c r="K44" s="50"/>
      <c r="L44" s="50"/>
      <c r="M44" s="50"/>
      <c r="N44" s="50"/>
      <c r="O44" s="50"/>
      <c r="P44" s="50"/>
      <c r="Q44" s="50"/>
      <c r="R44" s="50"/>
      <c r="S44" s="50"/>
      <c r="T44" s="50"/>
      <c r="U44" s="50"/>
      <c r="V44" s="50"/>
      <c r="W44" s="50"/>
      <c r="X44" s="46"/>
      <c r="Y44" s="46"/>
      <c r="Z44" s="46"/>
      <c r="AA44" s="46"/>
      <c r="AB44" s="46"/>
      <c r="AC44" s="46"/>
    </row>
    <row r="45" spans="2:23" ht="12.75">
      <c r="B45" s="2"/>
      <c r="C45" s="2"/>
      <c r="D45" s="2"/>
      <c r="E45" s="2"/>
      <c r="F45" s="2"/>
      <c r="G45" s="2"/>
      <c r="H45" s="2"/>
      <c r="I45" s="2"/>
      <c r="J45" s="2"/>
      <c r="K45" s="2"/>
      <c r="L45" s="2"/>
      <c r="M45" s="2"/>
      <c r="N45" s="2"/>
      <c r="O45" s="2"/>
      <c r="P45" s="2"/>
      <c r="Q45" s="2"/>
      <c r="R45" s="2"/>
      <c r="S45" s="2"/>
      <c r="T45" s="2"/>
      <c r="U45" s="2"/>
      <c r="V45" s="2"/>
      <c r="W45" s="2"/>
    </row>
  </sheetData>
  <sheetProtection/>
  <mergeCells count="104">
    <mergeCell ref="N5:O5"/>
    <mergeCell ref="Q5:R5"/>
    <mergeCell ref="R7:S7"/>
    <mergeCell ref="T7:U7"/>
    <mergeCell ref="R8:S8"/>
    <mergeCell ref="T8:U8"/>
    <mergeCell ref="N7:Q7"/>
    <mergeCell ref="N8:Q8"/>
    <mergeCell ref="N31:Q31"/>
    <mergeCell ref="R31:U31"/>
    <mergeCell ref="N27:Q27"/>
    <mergeCell ref="R27:U27"/>
    <mergeCell ref="N28:Q28"/>
    <mergeCell ref="R28:U28"/>
    <mergeCell ref="H7:I7"/>
    <mergeCell ref="H8:I8"/>
    <mergeCell ref="R9:S9"/>
    <mergeCell ref="T9:U9"/>
    <mergeCell ref="N30:Q30"/>
    <mergeCell ref="R30:U30"/>
    <mergeCell ref="N29:Q29"/>
    <mergeCell ref="R29:U29"/>
    <mergeCell ref="N24:Q24"/>
    <mergeCell ref="R24:U24"/>
    <mergeCell ref="N25:Q25"/>
    <mergeCell ref="R25:U25"/>
    <mergeCell ref="N26:Q26"/>
    <mergeCell ref="R26:U26"/>
    <mergeCell ref="N20:Q20"/>
    <mergeCell ref="R20:U20"/>
    <mergeCell ref="N22:Q22"/>
    <mergeCell ref="R22:U22"/>
    <mergeCell ref="N23:Q23"/>
    <mergeCell ref="R23:U23"/>
    <mergeCell ref="N17:Q17"/>
    <mergeCell ref="R17:U17"/>
    <mergeCell ref="N18:Q18"/>
    <mergeCell ref="R18:U18"/>
    <mergeCell ref="N19:Q19"/>
    <mergeCell ref="R19:U19"/>
    <mergeCell ref="N14:Q14"/>
    <mergeCell ref="R14:U14"/>
    <mergeCell ref="N15:Q15"/>
    <mergeCell ref="R15:U15"/>
    <mergeCell ref="N16:Q16"/>
    <mergeCell ref="R16:U16"/>
    <mergeCell ref="N10:Q10"/>
    <mergeCell ref="N12:Q12"/>
    <mergeCell ref="R12:U12"/>
    <mergeCell ref="N13:Q13"/>
    <mergeCell ref="R13:U13"/>
    <mergeCell ref="R10:S10"/>
    <mergeCell ref="T10:U10"/>
    <mergeCell ref="B20:E20"/>
    <mergeCell ref="B30:E30"/>
    <mergeCell ref="B31:E31"/>
    <mergeCell ref="F31:I31"/>
    <mergeCell ref="B19:E19"/>
    <mergeCell ref="B26:E26"/>
    <mergeCell ref="B27:E27"/>
    <mergeCell ref="B28:E28"/>
    <mergeCell ref="B29:E29"/>
    <mergeCell ref="F27:I27"/>
    <mergeCell ref="B16:E16"/>
    <mergeCell ref="B17:E17"/>
    <mergeCell ref="B15:E15"/>
    <mergeCell ref="B18:E18"/>
    <mergeCell ref="B12:E12"/>
    <mergeCell ref="B13:E13"/>
    <mergeCell ref="B14:E14"/>
    <mergeCell ref="F28:I28"/>
    <mergeCell ref="F29:I29"/>
    <mergeCell ref="F30:I30"/>
    <mergeCell ref="B22:E22"/>
    <mergeCell ref="B23:E23"/>
    <mergeCell ref="B24:E24"/>
    <mergeCell ref="B25:E25"/>
    <mergeCell ref="F26:I26"/>
    <mergeCell ref="B5:C5"/>
    <mergeCell ref="E5:F5"/>
    <mergeCell ref="B7:E7"/>
    <mergeCell ref="B8:E8"/>
    <mergeCell ref="B9:E9"/>
    <mergeCell ref="B10:E10"/>
    <mergeCell ref="F7:G7"/>
    <mergeCell ref="F8:G8"/>
    <mergeCell ref="F9:G9"/>
    <mergeCell ref="F10:G10"/>
    <mergeCell ref="F18:I18"/>
    <mergeCell ref="F19:I19"/>
    <mergeCell ref="F12:I12"/>
    <mergeCell ref="F13:I13"/>
    <mergeCell ref="H9:I9"/>
    <mergeCell ref="H10:I10"/>
    <mergeCell ref="N9:Q9"/>
    <mergeCell ref="F20:I20"/>
    <mergeCell ref="F22:I22"/>
    <mergeCell ref="F23:I23"/>
    <mergeCell ref="F24:I24"/>
    <mergeCell ref="F25:I25"/>
    <mergeCell ref="F14:I14"/>
    <mergeCell ref="F15:I15"/>
    <mergeCell ref="F16:I16"/>
    <mergeCell ref="F17:I17"/>
  </mergeCells>
  <dataValidations count="1">
    <dataValidation allowBlank="1" showInputMessage="1" showErrorMessage="1" imeMode="on" sqref="B7:F11 T7:T8 B22:E29 N30:N31 B15:E19 B12:B14 B20 B30:B31 F12:F20 F22:F31 R12:R20 N22:Q29 N15:Q19 H7:H8 N12:N14 N20 N7:R11 R22:R31"/>
  </dataValidations>
  <printOptions/>
  <pageMargins left="0.75" right="0.75" top="1" bottom="1" header="0.512" footer="0.512"/>
  <pageSetup horizontalDpi="360" verticalDpi="36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V329"/>
  <sheetViews>
    <sheetView zoomScalePageLayoutView="0" workbookViewId="0" topLeftCell="A37">
      <selection activeCell="B69" sqref="B69"/>
    </sheetView>
  </sheetViews>
  <sheetFormatPr defaultColWidth="8.796875" defaultRowHeight="14.25"/>
  <cols>
    <col min="1" max="1" width="6.69921875" style="56" customWidth="1"/>
    <col min="2" max="3" width="11.59765625" style="56" customWidth="1"/>
    <col min="4" max="10" width="10.19921875" style="56" customWidth="1"/>
    <col min="11" max="11" width="10.69921875" style="56" customWidth="1"/>
    <col min="12" max="12" width="14.8984375" style="56" customWidth="1"/>
    <col min="13" max="16384" width="8.8984375" style="56" customWidth="1"/>
  </cols>
  <sheetData>
    <row r="1" spans="2:12" ht="16.5" thickBot="1">
      <c r="B1" s="161" t="s">
        <v>104</v>
      </c>
      <c r="C1" s="161"/>
      <c r="D1" s="161"/>
      <c r="E1" s="161"/>
      <c r="F1" s="161"/>
      <c r="G1" s="161"/>
      <c r="H1" s="161"/>
      <c r="I1" s="161"/>
      <c r="J1" s="161"/>
      <c r="K1" s="161"/>
      <c r="L1" s="161"/>
    </row>
    <row r="2" spans="1:256" ht="12.75">
      <c r="A2" s="57"/>
      <c r="B2" s="58" t="s">
        <v>105</v>
      </c>
      <c r="C2" s="59"/>
      <c r="D2" s="60" t="s">
        <v>106</v>
      </c>
      <c r="E2" s="61"/>
      <c r="F2" s="61"/>
      <c r="G2" s="61"/>
      <c r="H2" s="61"/>
      <c r="I2" s="61"/>
      <c r="J2" s="61"/>
      <c r="K2" s="61"/>
      <c r="L2" s="62" t="s">
        <v>107</v>
      </c>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row>
    <row r="3" spans="1:256" ht="12.75">
      <c r="A3" s="57"/>
      <c r="B3" s="63" t="s">
        <v>108</v>
      </c>
      <c r="C3" s="64"/>
      <c r="D3" s="65" t="s">
        <v>109</v>
      </c>
      <c r="E3" s="66"/>
      <c r="F3" s="66"/>
      <c r="G3" s="66"/>
      <c r="H3" s="66"/>
      <c r="I3" s="66"/>
      <c r="J3" s="66"/>
      <c r="K3" s="66"/>
      <c r="L3" s="67" t="s">
        <v>110</v>
      </c>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row>
    <row r="4" spans="1:256" ht="12.75">
      <c r="A4" s="57"/>
      <c r="B4" s="68" t="s">
        <v>111</v>
      </c>
      <c r="C4" s="69"/>
      <c r="D4" s="70" t="s">
        <v>112</v>
      </c>
      <c r="E4" s="70" t="s">
        <v>113</v>
      </c>
      <c r="F4" s="70" t="s">
        <v>114</v>
      </c>
      <c r="G4" s="70" t="s">
        <v>115</v>
      </c>
      <c r="H4" s="70" t="s">
        <v>116</v>
      </c>
      <c r="I4" s="70" t="s">
        <v>117</v>
      </c>
      <c r="J4" s="70" t="s">
        <v>118</v>
      </c>
      <c r="K4" s="70" t="s">
        <v>119</v>
      </c>
      <c r="L4" s="71"/>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row>
    <row r="5" spans="1:256" ht="12.75">
      <c r="A5" s="57"/>
      <c r="B5" s="72" t="s">
        <v>120</v>
      </c>
      <c r="C5" s="73" t="s">
        <v>121</v>
      </c>
      <c r="D5" s="74" t="s">
        <v>122</v>
      </c>
      <c r="E5" s="74"/>
      <c r="F5" s="74"/>
      <c r="G5" s="74"/>
      <c r="H5" s="74"/>
      <c r="I5" s="74"/>
      <c r="J5" s="74"/>
      <c r="K5" s="74"/>
      <c r="L5" s="75" t="s">
        <v>123</v>
      </c>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row>
    <row r="6" spans="1:256" ht="12.75">
      <c r="A6" s="57"/>
      <c r="B6" s="76" t="s">
        <v>124</v>
      </c>
      <c r="C6" s="77" t="s">
        <v>124</v>
      </c>
      <c r="D6" s="77" t="s">
        <v>124</v>
      </c>
      <c r="E6" s="77" t="s">
        <v>124</v>
      </c>
      <c r="F6" s="77" t="s">
        <v>124</v>
      </c>
      <c r="G6" s="77" t="s">
        <v>124</v>
      </c>
      <c r="H6" s="77" t="s">
        <v>124</v>
      </c>
      <c r="I6" s="77" t="s">
        <v>124</v>
      </c>
      <c r="J6" s="77" t="s">
        <v>124</v>
      </c>
      <c r="K6" s="77" t="s">
        <v>124</v>
      </c>
      <c r="L6" s="78" t="s">
        <v>124</v>
      </c>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row>
    <row r="7" spans="1:256" ht="60">
      <c r="A7" s="57"/>
      <c r="B7" s="79">
        <v>88000</v>
      </c>
      <c r="C7" s="80" t="s">
        <v>125</v>
      </c>
      <c r="D7" s="80">
        <v>0</v>
      </c>
      <c r="E7" s="80">
        <v>0</v>
      </c>
      <c r="F7" s="80">
        <v>0</v>
      </c>
      <c r="G7" s="80">
        <v>0</v>
      </c>
      <c r="H7" s="80">
        <v>0</v>
      </c>
      <c r="I7" s="80">
        <v>0</v>
      </c>
      <c r="J7" s="80">
        <v>0</v>
      </c>
      <c r="K7" s="80">
        <v>0</v>
      </c>
      <c r="L7" s="81" t="s">
        <v>126</v>
      </c>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row>
    <row r="8" spans="1:12" ht="12.75">
      <c r="A8" s="82">
        <v>1</v>
      </c>
      <c r="B8" s="83">
        <v>88000</v>
      </c>
      <c r="C8" s="84">
        <v>89000</v>
      </c>
      <c r="D8" s="84">
        <v>130</v>
      </c>
      <c r="E8" s="84">
        <v>0</v>
      </c>
      <c r="F8" s="84">
        <v>0</v>
      </c>
      <c r="G8" s="84">
        <v>0</v>
      </c>
      <c r="H8" s="84">
        <v>0</v>
      </c>
      <c r="I8" s="84">
        <v>0</v>
      </c>
      <c r="J8" s="84">
        <v>0</v>
      </c>
      <c r="K8" s="84">
        <v>0</v>
      </c>
      <c r="L8" s="85">
        <v>3200</v>
      </c>
    </row>
    <row r="9" spans="1:12" ht="12.75">
      <c r="A9" s="82">
        <v>2</v>
      </c>
      <c r="B9" s="83">
        <v>89000</v>
      </c>
      <c r="C9" s="84">
        <v>90000</v>
      </c>
      <c r="D9" s="84">
        <v>180</v>
      </c>
      <c r="E9" s="84">
        <v>0</v>
      </c>
      <c r="F9" s="84">
        <v>0</v>
      </c>
      <c r="G9" s="84">
        <v>0</v>
      </c>
      <c r="H9" s="84">
        <v>0</v>
      </c>
      <c r="I9" s="84">
        <v>0</v>
      </c>
      <c r="J9" s="84">
        <v>0</v>
      </c>
      <c r="K9" s="84">
        <v>0</v>
      </c>
      <c r="L9" s="85">
        <v>3200</v>
      </c>
    </row>
    <row r="10" spans="1:12" ht="12.75">
      <c r="A10" s="82">
        <v>3</v>
      </c>
      <c r="B10" s="83">
        <v>90000</v>
      </c>
      <c r="C10" s="84">
        <v>91000</v>
      </c>
      <c r="D10" s="84">
        <v>230</v>
      </c>
      <c r="E10" s="84">
        <v>0</v>
      </c>
      <c r="F10" s="84">
        <v>0</v>
      </c>
      <c r="G10" s="84">
        <v>0</v>
      </c>
      <c r="H10" s="84">
        <v>0</v>
      </c>
      <c r="I10" s="84">
        <v>0</v>
      </c>
      <c r="J10" s="84">
        <v>0</v>
      </c>
      <c r="K10" s="84">
        <v>0</v>
      </c>
      <c r="L10" s="85">
        <v>3200</v>
      </c>
    </row>
    <row r="11" spans="1:12" ht="12.75">
      <c r="A11" s="82">
        <v>4</v>
      </c>
      <c r="B11" s="83">
        <v>91000</v>
      </c>
      <c r="C11" s="84">
        <v>92000</v>
      </c>
      <c r="D11" s="84">
        <v>290</v>
      </c>
      <c r="E11" s="84">
        <v>0</v>
      </c>
      <c r="F11" s="84">
        <v>0</v>
      </c>
      <c r="G11" s="84">
        <v>0</v>
      </c>
      <c r="H11" s="84">
        <v>0</v>
      </c>
      <c r="I11" s="84">
        <v>0</v>
      </c>
      <c r="J11" s="84">
        <v>0</v>
      </c>
      <c r="K11" s="84">
        <v>0</v>
      </c>
      <c r="L11" s="85">
        <v>3200</v>
      </c>
    </row>
    <row r="12" spans="1:12" ht="12.75">
      <c r="A12" s="82">
        <v>5</v>
      </c>
      <c r="B12" s="83">
        <v>92000</v>
      </c>
      <c r="C12" s="84">
        <v>93000</v>
      </c>
      <c r="D12" s="84">
        <v>340</v>
      </c>
      <c r="E12" s="84">
        <v>0</v>
      </c>
      <c r="F12" s="84">
        <v>0</v>
      </c>
      <c r="G12" s="84">
        <v>0</v>
      </c>
      <c r="H12" s="84">
        <v>0</v>
      </c>
      <c r="I12" s="84">
        <v>0</v>
      </c>
      <c r="J12" s="84">
        <v>0</v>
      </c>
      <c r="K12" s="84">
        <v>0</v>
      </c>
      <c r="L12" s="85">
        <v>3300</v>
      </c>
    </row>
    <row r="13" spans="1:12" ht="12.75">
      <c r="A13" s="82">
        <v>6</v>
      </c>
      <c r="B13" s="83">
        <v>93000</v>
      </c>
      <c r="C13" s="84">
        <v>94000</v>
      </c>
      <c r="D13" s="84">
        <v>390</v>
      </c>
      <c r="E13" s="84">
        <v>0</v>
      </c>
      <c r="F13" s="84">
        <v>0</v>
      </c>
      <c r="G13" s="84">
        <v>0</v>
      </c>
      <c r="H13" s="84">
        <v>0</v>
      </c>
      <c r="I13" s="84">
        <v>0</v>
      </c>
      <c r="J13" s="84">
        <v>0</v>
      </c>
      <c r="K13" s="84">
        <v>0</v>
      </c>
      <c r="L13" s="85">
        <v>3300</v>
      </c>
    </row>
    <row r="14" spans="1:12" ht="12.75">
      <c r="A14" s="82">
        <v>7</v>
      </c>
      <c r="B14" s="83">
        <v>94000</v>
      </c>
      <c r="C14" s="84">
        <v>95000</v>
      </c>
      <c r="D14" s="84">
        <v>440</v>
      </c>
      <c r="E14" s="84">
        <v>0</v>
      </c>
      <c r="F14" s="84">
        <v>0</v>
      </c>
      <c r="G14" s="84">
        <v>0</v>
      </c>
      <c r="H14" s="84">
        <v>0</v>
      </c>
      <c r="I14" s="84">
        <v>0</v>
      </c>
      <c r="J14" s="84">
        <v>0</v>
      </c>
      <c r="K14" s="84">
        <v>0</v>
      </c>
      <c r="L14" s="85">
        <v>3300</v>
      </c>
    </row>
    <row r="15" spans="1:12" ht="12.75">
      <c r="A15" s="82">
        <v>8</v>
      </c>
      <c r="B15" s="83">
        <v>95000</v>
      </c>
      <c r="C15" s="84">
        <v>96000</v>
      </c>
      <c r="D15" s="84">
        <v>490</v>
      </c>
      <c r="E15" s="84">
        <v>0</v>
      </c>
      <c r="F15" s="84">
        <v>0</v>
      </c>
      <c r="G15" s="84">
        <v>0</v>
      </c>
      <c r="H15" s="84">
        <v>0</v>
      </c>
      <c r="I15" s="84">
        <v>0</v>
      </c>
      <c r="J15" s="84">
        <v>0</v>
      </c>
      <c r="K15" s="84">
        <v>0</v>
      </c>
      <c r="L15" s="85">
        <v>3400</v>
      </c>
    </row>
    <row r="16" spans="1:12" ht="12.75">
      <c r="A16" s="82">
        <v>9</v>
      </c>
      <c r="B16" s="83">
        <v>96000</v>
      </c>
      <c r="C16" s="84">
        <v>97000</v>
      </c>
      <c r="D16" s="84">
        <v>540</v>
      </c>
      <c r="E16" s="84">
        <v>0</v>
      </c>
      <c r="F16" s="84">
        <v>0</v>
      </c>
      <c r="G16" s="84">
        <v>0</v>
      </c>
      <c r="H16" s="84">
        <v>0</v>
      </c>
      <c r="I16" s="84">
        <v>0</v>
      </c>
      <c r="J16" s="84">
        <v>0</v>
      </c>
      <c r="K16" s="84">
        <v>0</v>
      </c>
      <c r="L16" s="85">
        <v>3400</v>
      </c>
    </row>
    <row r="17" spans="1:12" ht="12.75">
      <c r="A17" s="82">
        <v>10</v>
      </c>
      <c r="B17" s="83">
        <v>97000</v>
      </c>
      <c r="C17" s="84">
        <v>98000</v>
      </c>
      <c r="D17" s="84">
        <v>590</v>
      </c>
      <c r="E17" s="84">
        <v>0</v>
      </c>
      <c r="F17" s="84">
        <v>0</v>
      </c>
      <c r="G17" s="84">
        <v>0</v>
      </c>
      <c r="H17" s="84">
        <v>0</v>
      </c>
      <c r="I17" s="84">
        <v>0</v>
      </c>
      <c r="J17" s="84">
        <v>0</v>
      </c>
      <c r="K17" s="84">
        <v>0</v>
      </c>
      <c r="L17" s="85">
        <v>3500</v>
      </c>
    </row>
    <row r="18" spans="1:12" ht="12.75">
      <c r="A18" s="82">
        <v>11</v>
      </c>
      <c r="B18" s="83">
        <v>98000</v>
      </c>
      <c r="C18" s="84">
        <v>99000</v>
      </c>
      <c r="D18" s="84">
        <v>640</v>
      </c>
      <c r="E18" s="84">
        <v>0</v>
      </c>
      <c r="F18" s="84">
        <v>0</v>
      </c>
      <c r="G18" s="84">
        <v>0</v>
      </c>
      <c r="H18" s="84">
        <v>0</v>
      </c>
      <c r="I18" s="84">
        <v>0</v>
      </c>
      <c r="J18" s="84">
        <v>0</v>
      </c>
      <c r="K18" s="84">
        <v>0</v>
      </c>
      <c r="L18" s="85">
        <v>3500</v>
      </c>
    </row>
    <row r="19" spans="1:12" ht="12.75">
      <c r="A19" s="82">
        <v>12</v>
      </c>
      <c r="B19" s="83">
        <v>99000</v>
      </c>
      <c r="C19" s="84">
        <v>101000</v>
      </c>
      <c r="D19" s="84">
        <v>720</v>
      </c>
      <c r="E19" s="84">
        <v>0</v>
      </c>
      <c r="F19" s="84">
        <v>0</v>
      </c>
      <c r="G19" s="84">
        <v>0</v>
      </c>
      <c r="H19" s="84">
        <v>0</v>
      </c>
      <c r="I19" s="84">
        <v>0</v>
      </c>
      <c r="J19" s="84">
        <v>0</v>
      </c>
      <c r="K19" s="84">
        <v>0</v>
      </c>
      <c r="L19" s="85">
        <v>3600</v>
      </c>
    </row>
    <row r="20" spans="1:12" ht="12.75">
      <c r="A20" s="82">
        <v>13</v>
      </c>
      <c r="B20" s="83">
        <v>101000</v>
      </c>
      <c r="C20" s="84">
        <v>103000</v>
      </c>
      <c r="D20" s="84">
        <v>830</v>
      </c>
      <c r="E20" s="84">
        <v>0</v>
      </c>
      <c r="F20" s="84">
        <v>0</v>
      </c>
      <c r="G20" s="84">
        <v>0</v>
      </c>
      <c r="H20" s="84">
        <v>0</v>
      </c>
      <c r="I20" s="84">
        <v>0</v>
      </c>
      <c r="J20" s="84">
        <v>0</v>
      </c>
      <c r="K20" s="84">
        <v>0</v>
      </c>
      <c r="L20" s="85">
        <v>3600</v>
      </c>
    </row>
    <row r="21" spans="1:12" ht="12.75">
      <c r="A21" s="82">
        <v>14</v>
      </c>
      <c r="B21" s="83">
        <v>103000</v>
      </c>
      <c r="C21" s="84">
        <v>105000</v>
      </c>
      <c r="D21" s="84">
        <v>930</v>
      </c>
      <c r="E21" s="84">
        <v>0</v>
      </c>
      <c r="F21" s="84">
        <v>0</v>
      </c>
      <c r="G21" s="84">
        <v>0</v>
      </c>
      <c r="H21" s="84">
        <v>0</v>
      </c>
      <c r="I21" s="84">
        <v>0</v>
      </c>
      <c r="J21" s="84">
        <v>0</v>
      </c>
      <c r="K21" s="84">
        <v>0</v>
      </c>
      <c r="L21" s="85">
        <v>3700</v>
      </c>
    </row>
    <row r="22" spans="1:12" ht="12.75">
      <c r="A22" s="82">
        <v>15</v>
      </c>
      <c r="B22" s="83">
        <v>105000</v>
      </c>
      <c r="C22" s="84">
        <v>107000</v>
      </c>
      <c r="D22" s="84">
        <v>1030</v>
      </c>
      <c r="E22" s="84">
        <v>0</v>
      </c>
      <c r="F22" s="84">
        <v>0</v>
      </c>
      <c r="G22" s="84">
        <v>0</v>
      </c>
      <c r="H22" s="84">
        <v>0</v>
      </c>
      <c r="I22" s="84">
        <v>0</v>
      </c>
      <c r="J22" s="84">
        <v>0</v>
      </c>
      <c r="K22" s="84">
        <v>0</v>
      </c>
      <c r="L22" s="85">
        <v>3800</v>
      </c>
    </row>
    <row r="23" spans="1:12" ht="12.75">
      <c r="A23" s="82">
        <v>16</v>
      </c>
      <c r="B23" s="83">
        <v>107000</v>
      </c>
      <c r="C23" s="84">
        <v>109000</v>
      </c>
      <c r="D23" s="84">
        <v>1130</v>
      </c>
      <c r="E23" s="84">
        <v>0</v>
      </c>
      <c r="F23" s="84">
        <v>0</v>
      </c>
      <c r="G23" s="84">
        <v>0</v>
      </c>
      <c r="H23" s="84">
        <v>0</v>
      </c>
      <c r="I23" s="84">
        <v>0</v>
      </c>
      <c r="J23" s="84">
        <v>0</v>
      </c>
      <c r="K23" s="84">
        <v>0</v>
      </c>
      <c r="L23" s="85">
        <v>3800</v>
      </c>
    </row>
    <row r="24" spans="1:12" ht="12.75">
      <c r="A24" s="82">
        <v>17</v>
      </c>
      <c r="B24" s="83">
        <v>109000</v>
      </c>
      <c r="C24" s="84">
        <v>111000</v>
      </c>
      <c r="D24" s="84">
        <v>1240</v>
      </c>
      <c r="E24" s="84">
        <v>0</v>
      </c>
      <c r="F24" s="84">
        <v>0</v>
      </c>
      <c r="G24" s="84">
        <v>0</v>
      </c>
      <c r="H24" s="84">
        <v>0</v>
      </c>
      <c r="I24" s="84">
        <v>0</v>
      </c>
      <c r="J24" s="84">
        <v>0</v>
      </c>
      <c r="K24" s="84">
        <v>0</v>
      </c>
      <c r="L24" s="85">
        <v>3900</v>
      </c>
    </row>
    <row r="25" spans="1:12" ht="12.75">
      <c r="A25" s="82">
        <v>18</v>
      </c>
      <c r="B25" s="83">
        <v>111000</v>
      </c>
      <c r="C25" s="84">
        <v>113000</v>
      </c>
      <c r="D25" s="84">
        <v>1340</v>
      </c>
      <c r="E25" s="84">
        <v>0</v>
      </c>
      <c r="F25" s="84">
        <v>0</v>
      </c>
      <c r="G25" s="84">
        <v>0</v>
      </c>
      <c r="H25" s="84">
        <v>0</v>
      </c>
      <c r="I25" s="84">
        <v>0</v>
      </c>
      <c r="J25" s="84">
        <v>0</v>
      </c>
      <c r="K25" s="84">
        <v>0</v>
      </c>
      <c r="L25" s="85">
        <v>4000</v>
      </c>
    </row>
    <row r="26" spans="1:12" ht="12.75">
      <c r="A26" s="82">
        <v>19</v>
      </c>
      <c r="B26" s="83">
        <v>113000</v>
      </c>
      <c r="C26" s="84">
        <v>115000</v>
      </c>
      <c r="D26" s="84">
        <v>1440</v>
      </c>
      <c r="E26" s="84">
        <v>0</v>
      </c>
      <c r="F26" s="84">
        <v>0</v>
      </c>
      <c r="G26" s="84">
        <v>0</v>
      </c>
      <c r="H26" s="84">
        <v>0</v>
      </c>
      <c r="I26" s="84">
        <v>0</v>
      </c>
      <c r="J26" s="84">
        <v>0</v>
      </c>
      <c r="K26" s="84">
        <v>0</v>
      </c>
      <c r="L26" s="85">
        <v>4100</v>
      </c>
    </row>
    <row r="27" spans="1:12" ht="12.75">
      <c r="A27" s="82">
        <v>20</v>
      </c>
      <c r="B27" s="83">
        <v>115000</v>
      </c>
      <c r="C27" s="84">
        <v>117000</v>
      </c>
      <c r="D27" s="84">
        <v>1540</v>
      </c>
      <c r="E27" s="84">
        <v>0</v>
      </c>
      <c r="F27" s="84">
        <v>0</v>
      </c>
      <c r="G27" s="84">
        <v>0</v>
      </c>
      <c r="H27" s="84">
        <v>0</v>
      </c>
      <c r="I27" s="84">
        <v>0</v>
      </c>
      <c r="J27" s="84">
        <v>0</v>
      </c>
      <c r="K27" s="84">
        <v>0</v>
      </c>
      <c r="L27" s="85">
        <v>4100</v>
      </c>
    </row>
    <row r="28" spans="1:12" ht="12.75">
      <c r="A28" s="82">
        <v>21</v>
      </c>
      <c r="B28" s="83">
        <v>117000</v>
      </c>
      <c r="C28" s="84">
        <v>119000</v>
      </c>
      <c r="D28" s="84">
        <v>1640</v>
      </c>
      <c r="E28" s="84">
        <v>0</v>
      </c>
      <c r="F28" s="84">
        <v>0</v>
      </c>
      <c r="G28" s="84">
        <v>0</v>
      </c>
      <c r="H28" s="84">
        <v>0</v>
      </c>
      <c r="I28" s="84">
        <v>0</v>
      </c>
      <c r="J28" s="84">
        <v>0</v>
      </c>
      <c r="K28" s="84">
        <v>0</v>
      </c>
      <c r="L28" s="85">
        <v>4200</v>
      </c>
    </row>
    <row r="29" spans="1:12" ht="12.75">
      <c r="A29" s="82">
        <v>22</v>
      </c>
      <c r="B29" s="83">
        <v>119000</v>
      </c>
      <c r="C29" s="84">
        <v>121000</v>
      </c>
      <c r="D29" s="84">
        <v>1750</v>
      </c>
      <c r="E29" s="84">
        <v>120</v>
      </c>
      <c r="F29" s="84">
        <v>0</v>
      </c>
      <c r="G29" s="84">
        <v>0</v>
      </c>
      <c r="H29" s="84">
        <v>0</v>
      </c>
      <c r="I29" s="84">
        <v>0</v>
      </c>
      <c r="J29" s="84">
        <v>0</v>
      </c>
      <c r="K29" s="84">
        <v>0</v>
      </c>
      <c r="L29" s="85">
        <v>4300</v>
      </c>
    </row>
    <row r="30" spans="1:12" ht="12.75">
      <c r="A30" s="82">
        <v>23</v>
      </c>
      <c r="B30" s="83">
        <v>121000</v>
      </c>
      <c r="C30" s="84">
        <v>123000</v>
      </c>
      <c r="D30" s="84">
        <v>1850</v>
      </c>
      <c r="E30" s="84">
        <v>220</v>
      </c>
      <c r="F30" s="84">
        <v>0</v>
      </c>
      <c r="G30" s="84">
        <v>0</v>
      </c>
      <c r="H30" s="84">
        <v>0</v>
      </c>
      <c r="I30" s="84">
        <v>0</v>
      </c>
      <c r="J30" s="84">
        <v>0</v>
      </c>
      <c r="K30" s="84">
        <v>0</v>
      </c>
      <c r="L30" s="85">
        <v>4500</v>
      </c>
    </row>
    <row r="31" spans="1:12" ht="12.75">
      <c r="A31" s="82">
        <v>24</v>
      </c>
      <c r="B31" s="83">
        <v>123000</v>
      </c>
      <c r="C31" s="84">
        <v>125000</v>
      </c>
      <c r="D31" s="84">
        <v>1950</v>
      </c>
      <c r="E31" s="84">
        <v>330</v>
      </c>
      <c r="F31" s="84">
        <v>0</v>
      </c>
      <c r="G31" s="84">
        <v>0</v>
      </c>
      <c r="H31" s="84">
        <v>0</v>
      </c>
      <c r="I31" s="84">
        <v>0</v>
      </c>
      <c r="J31" s="84">
        <v>0</v>
      </c>
      <c r="K31" s="84">
        <v>0</v>
      </c>
      <c r="L31" s="85">
        <v>4800</v>
      </c>
    </row>
    <row r="32" spans="1:12" ht="12.75">
      <c r="A32" s="82">
        <v>25</v>
      </c>
      <c r="B32" s="83">
        <v>125000</v>
      </c>
      <c r="C32" s="84">
        <v>127000</v>
      </c>
      <c r="D32" s="84">
        <v>2050</v>
      </c>
      <c r="E32" s="84">
        <v>430</v>
      </c>
      <c r="F32" s="84">
        <v>0</v>
      </c>
      <c r="G32" s="84">
        <v>0</v>
      </c>
      <c r="H32" s="84">
        <v>0</v>
      </c>
      <c r="I32" s="84">
        <v>0</v>
      </c>
      <c r="J32" s="84">
        <v>0</v>
      </c>
      <c r="K32" s="84">
        <v>0</v>
      </c>
      <c r="L32" s="85">
        <v>5100</v>
      </c>
    </row>
    <row r="33" spans="1:12" ht="12.75">
      <c r="A33" s="82">
        <v>26</v>
      </c>
      <c r="B33" s="83">
        <v>127000</v>
      </c>
      <c r="C33" s="84">
        <v>129000</v>
      </c>
      <c r="D33" s="84">
        <v>2150</v>
      </c>
      <c r="E33" s="84">
        <v>530</v>
      </c>
      <c r="F33" s="84">
        <v>0</v>
      </c>
      <c r="G33" s="84">
        <v>0</v>
      </c>
      <c r="H33" s="84">
        <v>0</v>
      </c>
      <c r="I33" s="84">
        <v>0</v>
      </c>
      <c r="J33" s="84">
        <v>0</v>
      </c>
      <c r="K33" s="84">
        <v>0</v>
      </c>
      <c r="L33" s="85">
        <v>5400</v>
      </c>
    </row>
    <row r="34" spans="1:12" ht="12.75">
      <c r="A34" s="82">
        <v>27</v>
      </c>
      <c r="B34" s="83">
        <v>129000</v>
      </c>
      <c r="C34" s="84">
        <v>131000</v>
      </c>
      <c r="D34" s="84">
        <v>2260</v>
      </c>
      <c r="E34" s="84">
        <v>630</v>
      </c>
      <c r="F34" s="84">
        <v>0</v>
      </c>
      <c r="G34" s="84">
        <v>0</v>
      </c>
      <c r="H34" s="84">
        <v>0</v>
      </c>
      <c r="I34" s="84">
        <v>0</v>
      </c>
      <c r="J34" s="84">
        <v>0</v>
      </c>
      <c r="K34" s="84">
        <v>0</v>
      </c>
      <c r="L34" s="85">
        <v>5700</v>
      </c>
    </row>
    <row r="35" spans="1:12" ht="12.75">
      <c r="A35" s="82">
        <v>28</v>
      </c>
      <c r="B35" s="83">
        <v>131000</v>
      </c>
      <c r="C35" s="84">
        <v>133000</v>
      </c>
      <c r="D35" s="84">
        <v>2360</v>
      </c>
      <c r="E35" s="84">
        <v>740</v>
      </c>
      <c r="F35" s="84">
        <v>0</v>
      </c>
      <c r="G35" s="84">
        <v>0</v>
      </c>
      <c r="H35" s="84">
        <v>0</v>
      </c>
      <c r="I35" s="84">
        <v>0</v>
      </c>
      <c r="J35" s="84">
        <v>0</v>
      </c>
      <c r="K35" s="84">
        <v>0</v>
      </c>
      <c r="L35" s="85">
        <v>6000</v>
      </c>
    </row>
    <row r="36" spans="1:12" ht="12.75">
      <c r="A36" s="82">
        <v>29</v>
      </c>
      <c r="B36" s="83">
        <v>133000</v>
      </c>
      <c r="C36" s="84">
        <v>135000</v>
      </c>
      <c r="D36" s="84">
        <v>2460</v>
      </c>
      <c r="E36" s="84">
        <v>840</v>
      </c>
      <c r="F36" s="84">
        <v>0</v>
      </c>
      <c r="G36" s="84">
        <v>0</v>
      </c>
      <c r="H36" s="84">
        <v>0</v>
      </c>
      <c r="I36" s="84">
        <v>0</v>
      </c>
      <c r="J36" s="84">
        <v>0</v>
      </c>
      <c r="K36" s="84">
        <v>0</v>
      </c>
      <c r="L36" s="85">
        <v>6300</v>
      </c>
    </row>
    <row r="37" spans="1:12" ht="12.75">
      <c r="A37" s="82">
        <v>30</v>
      </c>
      <c r="B37" s="83">
        <v>135000</v>
      </c>
      <c r="C37" s="84">
        <v>137000</v>
      </c>
      <c r="D37" s="84">
        <v>2550</v>
      </c>
      <c r="E37" s="84">
        <v>930</v>
      </c>
      <c r="F37" s="84">
        <v>0</v>
      </c>
      <c r="G37" s="84">
        <v>0</v>
      </c>
      <c r="H37" s="84">
        <v>0</v>
      </c>
      <c r="I37" s="84">
        <v>0</v>
      </c>
      <c r="J37" s="84">
        <v>0</v>
      </c>
      <c r="K37" s="84">
        <v>0</v>
      </c>
      <c r="L37" s="85">
        <v>6600</v>
      </c>
    </row>
    <row r="38" spans="1:12" ht="12.75">
      <c r="A38" s="82">
        <v>31</v>
      </c>
      <c r="B38" s="83">
        <v>137000</v>
      </c>
      <c r="C38" s="84">
        <v>139000</v>
      </c>
      <c r="D38" s="84">
        <v>2610</v>
      </c>
      <c r="E38" s="84">
        <v>990</v>
      </c>
      <c r="F38" s="84">
        <v>0</v>
      </c>
      <c r="G38" s="84">
        <v>0</v>
      </c>
      <c r="H38" s="84">
        <v>0</v>
      </c>
      <c r="I38" s="84">
        <v>0</v>
      </c>
      <c r="J38" s="84">
        <v>0</v>
      </c>
      <c r="K38" s="84">
        <v>0</v>
      </c>
      <c r="L38" s="85">
        <v>6800</v>
      </c>
    </row>
    <row r="39" spans="1:12" ht="12.75">
      <c r="A39" s="82">
        <v>32</v>
      </c>
      <c r="B39" s="83">
        <v>139000</v>
      </c>
      <c r="C39" s="84">
        <v>141000</v>
      </c>
      <c r="D39" s="84">
        <v>2680</v>
      </c>
      <c r="E39" s="84">
        <v>1050</v>
      </c>
      <c r="F39" s="84">
        <v>0</v>
      </c>
      <c r="G39" s="84">
        <v>0</v>
      </c>
      <c r="H39" s="84">
        <v>0</v>
      </c>
      <c r="I39" s="84">
        <v>0</v>
      </c>
      <c r="J39" s="84">
        <v>0</v>
      </c>
      <c r="K39" s="84">
        <v>0</v>
      </c>
      <c r="L39" s="85">
        <v>7100</v>
      </c>
    </row>
    <row r="40" spans="1:12" ht="12.75">
      <c r="A40" s="82">
        <v>33</v>
      </c>
      <c r="B40" s="83">
        <v>141000</v>
      </c>
      <c r="C40" s="84">
        <v>143000</v>
      </c>
      <c r="D40" s="84">
        <v>2740</v>
      </c>
      <c r="E40" s="84">
        <v>1110</v>
      </c>
      <c r="F40" s="84">
        <v>0</v>
      </c>
      <c r="G40" s="84">
        <v>0</v>
      </c>
      <c r="H40" s="84">
        <v>0</v>
      </c>
      <c r="I40" s="84">
        <v>0</v>
      </c>
      <c r="J40" s="84">
        <v>0</v>
      </c>
      <c r="K40" s="84">
        <v>0</v>
      </c>
      <c r="L40" s="85">
        <v>7500</v>
      </c>
    </row>
    <row r="41" spans="1:12" ht="12.75">
      <c r="A41" s="82">
        <v>34</v>
      </c>
      <c r="B41" s="83">
        <v>143000</v>
      </c>
      <c r="C41" s="84">
        <v>145000</v>
      </c>
      <c r="D41" s="84">
        <v>2800</v>
      </c>
      <c r="E41" s="84">
        <v>1170</v>
      </c>
      <c r="F41" s="84">
        <v>0</v>
      </c>
      <c r="G41" s="84">
        <v>0</v>
      </c>
      <c r="H41" s="84">
        <v>0</v>
      </c>
      <c r="I41" s="84">
        <v>0</v>
      </c>
      <c r="J41" s="84">
        <v>0</v>
      </c>
      <c r="K41" s="84">
        <v>0</v>
      </c>
      <c r="L41" s="85">
        <v>7800</v>
      </c>
    </row>
    <row r="42" spans="1:12" ht="12.75">
      <c r="A42" s="82">
        <v>35</v>
      </c>
      <c r="B42" s="83">
        <v>145000</v>
      </c>
      <c r="C42" s="84">
        <v>147000</v>
      </c>
      <c r="D42" s="84">
        <v>2860</v>
      </c>
      <c r="E42" s="84">
        <v>1240</v>
      </c>
      <c r="F42" s="84">
        <v>0</v>
      </c>
      <c r="G42" s="84">
        <v>0</v>
      </c>
      <c r="H42" s="84">
        <v>0</v>
      </c>
      <c r="I42" s="84">
        <v>0</v>
      </c>
      <c r="J42" s="84">
        <v>0</v>
      </c>
      <c r="K42" s="84">
        <v>0</v>
      </c>
      <c r="L42" s="85">
        <v>8100</v>
      </c>
    </row>
    <row r="43" spans="1:12" ht="12.75">
      <c r="A43" s="82">
        <v>36</v>
      </c>
      <c r="B43" s="83">
        <v>147000</v>
      </c>
      <c r="C43" s="84">
        <v>149000</v>
      </c>
      <c r="D43" s="84">
        <v>2920</v>
      </c>
      <c r="E43" s="84">
        <v>1300</v>
      </c>
      <c r="F43" s="84">
        <v>0</v>
      </c>
      <c r="G43" s="84">
        <v>0</v>
      </c>
      <c r="H43" s="84">
        <v>0</v>
      </c>
      <c r="I43" s="84">
        <v>0</v>
      </c>
      <c r="J43" s="84">
        <v>0</v>
      </c>
      <c r="K43" s="84">
        <v>0</v>
      </c>
      <c r="L43" s="85">
        <v>8400</v>
      </c>
    </row>
    <row r="44" spans="1:12" ht="12.75">
      <c r="A44" s="82">
        <v>37</v>
      </c>
      <c r="B44" s="83">
        <v>149000</v>
      </c>
      <c r="C44" s="84">
        <v>151000</v>
      </c>
      <c r="D44" s="84">
        <v>2980</v>
      </c>
      <c r="E44" s="84">
        <v>1360</v>
      </c>
      <c r="F44" s="84">
        <v>0</v>
      </c>
      <c r="G44" s="84">
        <v>0</v>
      </c>
      <c r="H44" s="84">
        <v>0</v>
      </c>
      <c r="I44" s="84">
        <v>0</v>
      </c>
      <c r="J44" s="84">
        <v>0</v>
      </c>
      <c r="K44" s="84">
        <v>0</v>
      </c>
      <c r="L44" s="85">
        <v>8700</v>
      </c>
    </row>
    <row r="45" spans="1:12" ht="12.75">
      <c r="A45" s="82">
        <v>38</v>
      </c>
      <c r="B45" s="83">
        <v>151000</v>
      </c>
      <c r="C45" s="84">
        <v>153000</v>
      </c>
      <c r="D45" s="84">
        <v>3050</v>
      </c>
      <c r="E45" s="84">
        <v>1430</v>
      </c>
      <c r="F45" s="84">
        <v>0</v>
      </c>
      <c r="G45" s="84">
        <v>0</v>
      </c>
      <c r="H45" s="84">
        <v>0</v>
      </c>
      <c r="I45" s="84">
        <v>0</v>
      </c>
      <c r="J45" s="84">
        <v>0</v>
      </c>
      <c r="K45" s="84">
        <v>0</v>
      </c>
      <c r="L45" s="85">
        <v>9000</v>
      </c>
    </row>
    <row r="46" spans="1:12" ht="12.75">
      <c r="A46" s="82">
        <v>39</v>
      </c>
      <c r="B46" s="83">
        <v>153000</v>
      </c>
      <c r="C46" s="84">
        <v>155000</v>
      </c>
      <c r="D46" s="84">
        <v>3120</v>
      </c>
      <c r="E46" s="84">
        <v>1500</v>
      </c>
      <c r="F46" s="84">
        <v>0</v>
      </c>
      <c r="G46" s="84">
        <v>0</v>
      </c>
      <c r="H46" s="84">
        <v>0</v>
      </c>
      <c r="I46" s="84">
        <v>0</v>
      </c>
      <c r="J46" s="84">
        <v>0</v>
      </c>
      <c r="K46" s="84">
        <v>0</v>
      </c>
      <c r="L46" s="85">
        <v>9300</v>
      </c>
    </row>
    <row r="47" spans="1:12" ht="12.75">
      <c r="A47" s="82">
        <v>40</v>
      </c>
      <c r="B47" s="83">
        <v>155000</v>
      </c>
      <c r="C47" s="84">
        <v>157000</v>
      </c>
      <c r="D47" s="84">
        <v>3200</v>
      </c>
      <c r="E47" s="84">
        <v>1570</v>
      </c>
      <c r="F47" s="84">
        <v>0</v>
      </c>
      <c r="G47" s="84">
        <v>0</v>
      </c>
      <c r="H47" s="84">
        <v>0</v>
      </c>
      <c r="I47" s="84">
        <v>0</v>
      </c>
      <c r="J47" s="84">
        <v>0</v>
      </c>
      <c r="K47" s="84">
        <v>0</v>
      </c>
      <c r="L47" s="85">
        <v>9600</v>
      </c>
    </row>
    <row r="48" spans="1:12" ht="12.75">
      <c r="A48" s="82">
        <v>41</v>
      </c>
      <c r="B48" s="83">
        <v>157000</v>
      </c>
      <c r="C48" s="84">
        <v>159000</v>
      </c>
      <c r="D48" s="84">
        <v>3270</v>
      </c>
      <c r="E48" s="84">
        <v>1640</v>
      </c>
      <c r="F48" s="84">
        <v>0</v>
      </c>
      <c r="G48" s="84">
        <v>0</v>
      </c>
      <c r="H48" s="84">
        <v>0</v>
      </c>
      <c r="I48" s="84">
        <v>0</v>
      </c>
      <c r="J48" s="84">
        <v>0</v>
      </c>
      <c r="K48" s="84">
        <v>0</v>
      </c>
      <c r="L48" s="85">
        <v>9900</v>
      </c>
    </row>
    <row r="49" spans="1:12" ht="12.75">
      <c r="A49" s="82">
        <v>42</v>
      </c>
      <c r="B49" s="83">
        <v>159000</v>
      </c>
      <c r="C49" s="84">
        <v>161000</v>
      </c>
      <c r="D49" s="84">
        <v>3340</v>
      </c>
      <c r="E49" s="84">
        <v>1720</v>
      </c>
      <c r="F49" s="84">
        <v>100</v>
      </c>
      <c r="G49" s="84">
        <v>0</v>
      </c>
      <c r="H49" s="84">
        <v>0</v>
      </c>
      <c r="I49" s="84">
        <v>0</v>
      </c>
      <c r="J49" s="84">
        <v>0</v>
      </c>
      <c r="K49" s="84">
        <v>0</v>
      </c>
      <c r="L49" s="85">
        <v>10200</v>
      </c>
    </row>
    <row r="50" spans="1:12" ht="12.75">
      <c r="A50" s="82">
        <v>43</v>
      </c>
      <c r="B50" s="83">
        <v>161000</v>
      </c>
      <c r="C50" s="84">
        <v>163000</v>
      </c>
      <c r="D50" s="84">
        <v>3410</v>
      </c>
      <c r="E50" s="84">
        <v>1790</v>
      </c>
      <c r="F50" s="84">
        <v>170</v>
      </c>
      <c r="G50" s="84">
        <v>0</v>
      </c>
      <c r="H50" s="84">
        <v>0</v>
      </c>
      <c r="I50" s="84">
        <v>0</v>
      </c>
      <c r="J50" s="84">
        <v>0</v>
      </c>
      <c r="K50" s="84">
        <v>0</v>
      </c>
      <c r="L50" s="85">
        <v>10500</v>
      </c>
    </row>
    <row r="51" spans="1:12" ht="12.75">
      <c r="A51" s="82">
        <v>44</v>
      </c>
      <c r="B51" s="83">
        <v>163000</v>
      </c>
      <c r="C51" s="84">
        <v>165000</v>
      </c>
      <c r="D51" s="84">
        <v>3480</v>
      </c>
      <c r="E51" s="84">
        <v>1860</v>
      </c>
      <c r="F51" s="84">
        <v>250</v>
      </c>
      <c r="G51" s="84">
        <v>0</v>
      </c>
      <c r="H51" s="84">
        <v>0</v>
      </c>
      <c r="I51" s="84">
        <v>0</v>
      </c>
      <c r="J51" s="84">
        <v>0</v>
      </c>
      <c r="K51" s="84">
        <v>0</v>
      </c>
      <c r="L51" s="85">
        <v>10800</v>
      </c>
    </row>
    <row r="52" spans="1:12" ht="12.75">
      <c r="A52" s="82">
        <v>45</v>
      </c>
      <c r="B52" s="83">
        <v>165000</v>
      </c>
      <c r="C52" s="84">
        <v>167000</v>
      </c>
      <c r="D52" s="84">
        <v>3550</v>
      </c>
      <c r="E52" s="84">
        <v>1930</v>
      </c>
      <c r="F52" s="84">
        <v>320</v>
      </c>
      <c r="G52" s="84">
        <v>0</v>
      </c>
      <c r="H52" s="84">
        <v>0</v>
      </c>
      <c r="I52" s="84">
        <v>0</v>
      </c>
      <c r="J52" s="84">
        <v>0</v>
      </c>
      <c r="K52" s="84">
        <v>0</v>
      </c>
      <c r="L52" s="85">
        <v>11100</v>
      </c>
    </row>
    <row r="53" spans="1:12" ht="12.75">
      <c r="A53" s="82">
        <v>46</v>
      </c>
      <c r="B53" s="83">
        <v>167000</v>
      </c>
      <c r="C53" s="84">
        <v>169000</v>
      </c>
      <c r="D53" s="84">
        <v>3620</v>
      </c>
      <c r="E53" s="84">
        <v>2000</v>
      </c>
      <c r="F53" s="84">
        <v>390</v>
      </c>
      <c r="G53" s="84">
        <v>0</v>
      </c>
      <c r="H53" s="84">
        <v>0</v>
      </c>
      <c r="I53" s="84">
        <v>0</v>
      </c>
      <c r="J53" s="84">
        <v>0</v>
      </c>
      <c r="K53" s="84">
        <v>0</v>
      </c>
      <c r="L53" s="85">
        <v>11400</v>
      </c>
    </row>
    <row r="54" spans="1:12" ht="12.75">
      <c r="A54" s="82">
        <v>47</v>
      </c>
      <c r="B54" s="83">
        <v>169000</v>
      </c>
      <c r="C54" s="84">
        <v>171000</v>
      </c>
      <c r="D54" s="84">
        <v>3700</v>
      </c>
      <c r="E54" s="84">
        <v>2070</v>
      </c>
      <c r="F54" s="84">
        <v>460</v>
      </c>
      <c r="G54" s="84">
        <v>0</v>
      </c>
      <c r="H54" s="84">
        <v>0</v>
      </c>
      <c r="I54" s="84">
        <v>0</v>
      </c>
      <c r="J54" s="84">
        <v>0</v>
      </c>
      <c r="K54" s="84">
        <v>0</v>
      </c>
      <c r="L54" s="85">
        <v>11700</v>
      </c>
    </row>
    <row r="55" spans="1:12" ht="12.75">
      <c r="A55" s="82">
        <v>48</v>
      </c>
      <c r="B55" s="83">
        <v>171000</v>
      </c>
      <c r="C55" s="84">
        <v>173000</v>
      </c>
      <c r="D55" s="84">
        <v>3770</v>
      </c>
      <c r="E55" s="84">
        <v>2140</v>
      </c>
      <c r="F55" s="84">
        <v>530</v>
      </c>
      <c r="G55" s="84">
        <v>0</v>
      </c>
      <c r="H55" s="84">
        <v>0</v>
      </c>
      <c r="I55" s="84">
        <v>0</v>
      </c>
      <c r="J55" s="84">
        <v>0</v>
      </c>
      <c r="K55" s="84">
        <v>0</v>
      </c>
      <c r="L55" s="85">
        <v>12000</v>
      </c>
    </row>
    <row r="56" spans="1:12" ht="12.75">
      <c r="A56" s="82">
        <v>49</v>
      </c>
      <c r="B56" s="83">
        <v>173000</v>
      </c>
      <c r="C56" s="84">
        <v>175000</v>
      </c>
      <c r="D56" s="84">
        <v>3840</v>
      </c>
      <c r="E56" s="84">
        <v>2220</v>
      </c>
      <c r="F56" s="84">
        <v>600</v>
      </c>
      <c r="G56" s="84">
        <v>0</v>
      </c>
      <c r="H56" s="84">
        <v>0</v>
      </c>
      <c r="I56" s="84">
        <v>0</v>
      </c>
      <c r="J56" s="84">
        <v>0</v>
      </c>
      <c r="K56" s="84">
        <v>0</v>
      </c>
      <c r="L56" s="85">
        <v>12400</v>
      </c>
    </row>
    <row r="57" spans="1:12" ht="12.75">
      <c r="A57" s="82">
        <v>50</v>
      </c>
      <c r="B57" s="83">
        <v>175000</v>
      </c>
      <c r="C57" s="84">
        <v>177000</v>
      </c>
      <c r="D57" s="84">
        <v>3910</v>
      </c>
      <c r="E57" s="84">
        <v>2290</v>
      </c>
      <c r="F57" s="84">
        <v>670</v>
      </c>
      <c r="G57" s="84">
        <v>0</v>
      </c>
      <c r="H57" s="84">
        <v>0</v>
      </c>
      <c r="I57" s="84">
        <v>0</v>
      </c>
      <c r="J57" s="84">
        <v>0</v>
      </c>
      <c r="K57" s="84">
        <v>0</v>
      </c>
      <c r="L57" s="85">
        <v>12700</v>
      </c>
    </row>
    <row r="58" spans="1:12" ht="12.75">
      <c r="A58" s="82">
        <v>51</v>
      </c>
      <c r="B58" s="83">
        <v>177000</v>
      </c>
      <c r="C58" s="84">
        <v>179000</v>
      </c>
      <c r="D58" s="84">
        <v>3980</v>
      </c>
      <c r="E58" s="84">
        <v>2360</v>
      </c>
      <c r="F58" s="84">
        <v>750</v>
      </c>
      <c r="G58" s="84">
        <v>0</v>
      </c>
      <c r="H58" s="84">
        <v>0</v>
      </c>
      <c r="I58" s="84">
        <v>0</v>
      </c>
      <c r="J58" s="84">
        <v>0</v>
      </c>
      <c r="K58" s="84">
        <v>0</v>
      </c>
      <c r="L58" s="85">
        <v>13200</v>
      </c>
    </row>
    <row r="59" spans="1:12" ht="12.75">
      <c r="A59" s="82">
        <v>52</v>
      </c>
      <c r="B59" s="83">
        <v>179000</v>
      </c>
      <c r="C59" s="84">
        <v>181000</v>
      </c>
      <c r="D59" s="84">
        <v>4050</v>
      </c>
      <c r="E59" s="84">
        <v>2430</v>
      </c>
      <c r="F59" s="84">
        <v>820</v>
      </c>
      <c r="G59" s="84">
        <v>0</v>
      </c>
      <c r="H59" s="84">
        <v>0</v>
      </c>
      <c r="I59" s="84">
        <v>0</v>
      </c>
      <c r="J59" s="84">
        <v>0</v>
      </c>
      <c r="K59" s="84">
        <v>0</v>
      </c>
      <c r="L59" s="85">
        <v>13900</v>
      </c>
    </row>
    <row r="60" spans="1:12" ht="12.75">
      <c r="A60" s="82">
        <v>53</v>
      </c>
      <c r="B60" s="83">
        <v>181000</v>
      </c>
      <c r="C60" s="84">
        <v>183000</v>
      </c>
      <c r="D60" s="84">
        <v>4120</v>
      </c>
      <c r="E60" s="84">
        <v>2500</v>
      </c>
      <c r="F60" s="84">
        <v>890</v>
      </c>
      <c r="G60" s="84">
        <v>0</v>
      </c>
      <c r="H60" s="84">
        <v>0</v>
      </c>
      <c r="I60" s="84">
        <v>0</v>
      </c>
      <c r="J60" s="84">
        <v>0</v>
      </c>
      <c r="K60" s="84">
        <v>0</v>
      </c>
      <c r="L60" s="85">
        <v>14600</v>
      </c>
    </row>
    <row r="61" spans="1:12" ht="12.75">
      <c r="A61" s="82">
        <v>54</v>
      </c>
      <c r="B61" s="83">
        <v>183000</v>
      </c>
      <c r="C61" s="84">
        <v>185000</v>
      </c>
      <c r="D61" s="84">
        <v>4200</v>
      </c>
      <c r="E61" s="84">
        <v>2570</v>
      </c>
      <c r="F61" s="84">
        <v>960</v>
      </c>
      <c r="G61" s="84">
        <v>0</v>
      </c>
      <c r="H61" s="84">
        <v>0</v>
      </c>
      <c r="I61" s="84">
        <v>0</v>
      </c>
      <c r="J61" s="84">
        <v>0</v>
      </c>
      <c r="K61" s="84">
        <v>0</v>
      </c>
      <c r="L61" s="85">
        <v>15300</v>
      </c>
    </row>
    <row r="62" spans="1:12" ht="12.75">
      <c r="A62" s="82">
        <v>55</v>
      </c>
      <c r="B62" s="83">
        <v>185000</v>
      </c>
      <c r="C62" s="84">
        <v>187000</v>
      </c>
      <c r="D62" s="84">
        <v>4270</v>
      </c>
      <c r="E62" s="84">
        <v>2640</v>
      </c>
      <c r="F62" s="84">
        <v>1030</v>
      </c>
      <c r="G62" s="84">
        <v>0</v>
      </c>
      <c r="H62" s="84">
        <v>0</v>
      </c>
      <c r="I62" s="84">
        <v>0</v>
      </c>
      <c r="J62" s="84">
        <v>0</v>
      </c>
      <c r="K62" s="84">
        <v>0</v>
      </c>
      <c r="L62" s="85">
        <v>16000</v>
      </c>
    </row>
    <row r="63" spans="1:12" ht="12.75">
      <c r="A63" s="82">
        <v>56</v>
      </c>
      <c r="B63" s="83">
        <v>187000</v>
      </c>
      <c r="C63" s="84">
        <v>189000</v>
      </c>
      <c r="D63" s="84">
        <v>4340</v>
      </c>
      <c r="E63" s="84">
        <v>2720</v>
      </c>
      <c r="F63" s="84">
        <v>1100</v>
      </c>
      <c r="G63" s="84">
        <v>0</v>
      </c>
      <c r="H63" s="84">
        <v>0</v>
      </c>
      <c r="I63" s="84">
        <v>0</v>
      </c>
      <c r="J63" s="84">
        <v>0</v>
      </c>
      <c r="K63" s="84">
        <v>0</v>
      </c>
      <c r="L63" s="85">
        <v>16700</v>
      </c>
    </row>
    <row r="64" spans="1:12" ht="12.75">
      <c r="A64" s="82">
        <v>57</v>
      </c>
      <c r="B64" s="83">
        <v>189000</v>
      </c>
      <c r="C64" s="84">
        <v>191000</v>
      </c>
      <c r="D64" s="84">
        <v>4410</v>
      </c>
      <c r="E64" s="84">
        <v>2790</v>
      </c>
      <c r="F64" s="84">
        <v>1170</v>
      </c>
      <c r="G64" s="84">
        <v>0</v>
      </c>
      <c r="H64" s="84">
        <v>0</v>
      </c>
      <c r="I64" s="84">
        <v>0</v>
      </c>
      <c r="J64" s="84">
        <v>0</v>
      </c>
      <c r="K64" s="84">
        <v>0</v>
      </c>
      <c r="L64" s="85">
        <v>17500</v>
      </c>
    </row>
    <row r="65" spans="1:12" ht="12.75">
      <c r="A65" s="82">
        <v>58</v>
      </c>
      <c r="B65" s="83">
        <v>191000</v>
      </c>
      <c r="C65" s="84">
        <v>193000</v>
      </c>
      <c r="D65" s="84">
        <v>4480</v>
      </c>
      <c r="E65" s="84">
        <v>2860</v>
      </c>
      <c r="F65" s="84">
        <v>1250</v>
      </c>
      <c r="G65" s="84">
        <v>0</v>
      </c>
      <c r="H65" s="84">
        <v>0</v>
      </c>
      <c r="I65" s="84">
        <v>0</v>
      </c>
      <c r="J65" s="84">
        <v>0</v>
      </c>
      <c r="K65" s="84">
        <v>0</v>
      </c>
      <c r="L65" s="85">
        <v>18100</v>
      </c>
    </row>
    <row r="66" spans="1:12" ht="12.75">
      <c r="A66" s="82">
        <v>59</v>
      </c>
      <c r="B66" s="83">
        <v>193000</v>
      </c>
      <c r="C66" s="84">
        <v>195000</v>
      </c>
      <c r="D66" s="84">
        <v>4550</v>
      </c>
      <c r="E66" s="84">
        <v>2930</v>
      </c>
      <c r="F66" s="84">
        <v>1320</v>
      </c>
      <c r="G66" s="84">
        <v>0</v>
      </c>
      <c r="H66" s="84">
        <v>0</v>
      </c>
      <c r="I66" s="84">
        <v>0</v>
      </c>
      <c r="J66" s="84">
        <v>0</v>
      </c>
      <c r="K66" s="84">
        <v>0</v>
      </c>
      <c r="L66" s="85">
        <v>18800</v>
      </c>
    </row>
    <row r="67" spans="1:12" ht="12.75">
      <c r="A67" s="82">
        <v>60</v>
      </c>
      <c r="B67" s="83">
        <v>195000</v>
      </c>
      <c r="C67" s="84">
        <v>197000</v>
      </c>
      <c r="D67" s="84">
        <v>4630</v>
      </c>
      <c r="E67" s="84">
        <v>3000</v>
      </c>
      <c r="F67" s="84">
        <v>1390</v>
      </c>
      <c r="G67" s="84">
        <v>0</v>
      </c>
      <c r="H67" s="84">
        <v>0</v>
      </c>
      <c r="I67" s="84">
        <v>0</v>
      </c>
      <c r="J67" s="84">
        <v>0</v>
      </c>
      <c r="K67" s="84">
        <v>0</v>
      </c>
      <c r="L67" s="85">
        <v>19500</v>
      </c>
    </row>
    <row r="68" spans="1:12" ht="12.75">
      <c r="A68" s="82">
        <v>61</v>
      </c>
      <c r="B68" s="83">
        <v>197000</v>
      </c>
      <c r="C68" s="84">
        <v>199000</v>
      </c>
      <c r="D68" s="84">
        <v>4700</v>
      </c>
      <c r="E68" s="84">
        <v>3070</v>
      </c>
      <c r="F68" s="84">
        <v>1460</v>
      </c>
      <c r="G68" s="84">
        <v>0</v>
      </c>
      <c r="H68" s="84">
        <v>0</v>
      </c>
      <c r="I68" s="84">
        <v>0</v>
      </c>
      <c r="J68" s="84">
        <v>0</v>
      </c>
      <c r="K68" s="84">
        <v>0</v>
      </c>
      <c r="L68" s="85">
        <v>20200</v>
      </c>
    </row>
    <row r="69" spans="1:12" ht="12.75">
      <c r="A69" s="82">
        <v>62</v>
      </c>
      <c r="B69" s="83">
        <v>199000</v>
      </c>
      <c r="C69" s="84">
        <v>201000</v>
      </c>
      <c r="D69" s="84">
        <v>4770</v>
      </c>
      <c r="E69" s="84">
        <v>3140</v>
      </c>
      <c r="F69" s="84">
        <v>1530</v>
      </c>
      <c r="G69" s="84">
        <v>0</v>
      </c>
      <c r="H69" s="84">
        <v>0</v>
      </c>
      <c r="I69" s="84">
        <v>0</v>
      </c>
      <c r="J69" s="84">
        <v>0</v>
      </c>
      <c r="K69" s="84">
        <v>0</v>
      </c>
      <c r="L69" s="85">
        <v>20900</v>
      </c>
    </row>
    <row r="70" spans="1:12" ht="12.75">
      <c r="A70" s="82">
        <v>63</v>
      </c>
      <c r="B70" s="83">
        <v>201000</v>
      </c>
      <c r="C70" s="84">
        <v>203000</v>
      </c>
      <c r="D70" s="84">
        <v>4840</v>
      </c>
      <c r="E70" s="84">
        <v>3220</v>
      </c>
      <c r="F70" s="84">
        <v>1600</v>
      </c>
      <c r="G70" s="84">
        <v>0</v>
      </c>
      <c r="H70" s="84">
        <v>0</v>
      </c>
      <c r="I70" s="84">
        <v>0</v>
      </c>
      <c r="J70" s="84">
        <v>0</v>
      </c>
      <c r="K70" s="84">
        <v>0</v>
      </c>
      <c r="L70" s="85">
        <v>21500</v>
      </c>
    </row>
    <row r="71" spans="1:12" ht="12.75">
      <c r="A71" s="82">
        <v>64</v>
      </c>
      <c r="B71" s="83">
        <v>203000</v>
      </c>
      <c r="C71" s="84">
        <v>205000</v>
      </c>
      <c r="D71" s="84">
        <v>4910</v>
      </c>
      <c r="E71" s="84">
        <v>3290</v>
      </c>
      <c r="F71" s="84">
        <v>1670</v>
      </c>
      <c r="G71" s="84">
        <v>0</v>
      </c>
      <c r="H71" s="84">
        <v>0</v>
      </c>
      <c r="I71" s="84">
        <v>0</v>
      </c>
      <c r="J71" s="84">
        <v>0</v>
      </c>
      <c r="K71" s="84">
        <v>0</v>
      </c>
      <c r="L71" s="85">
        <v>22200</v>
      </c>
    </row>
    <row r="72" spans="1:12" ht="12.75">
      <c r="A72" s="82">
        <v>65</v>
      </c>
      <c r="B72" s="83">
        <v>205000</v>
      </c>
      <c r="C72" s="84">
        <v>207000</v>
      </c>
      <c r="D72" s="84">
        <v>4980</v>
      </c>
      <c r="E72" s="84">
        <v>3360</v>
      </c>
      <c r="F72" s="84">
        <v>1750</v>
      </c>
      <c r="G72" s="84">
        <v>130</v>
      </c>
      <c r="H72" s="84">
        <v>0</v>
      </c>
      <c r="I72" s="84">
        <v>0</v>
      </c>
      <c r="J72" s="84">
        <v>0</v>
      </c>
      <c r="K72" s="84">
        <v>0</v>
      </c>
      <c r="L72" s="85">
        <v>22700</v>
      </c>
    </row>
    <row r="73" spans="1:12" ht="12.75">
      <c r="A73" s="82">
        <v>66</v>
      </c>
      <c r="B73" s="83">
        <v>207000</v>
      </c>
      <c r="C73" s="84">
        <v>209000</v>
      </c>
      <c r="D73" s="84">
        <v>5050</v>
      </c>
      <c r="E73" s="84">
        <v>3430</v>
      </c>
      <c r="F73" s="84">
        <v>1820</v>
      </c>
      <c r="G73" s="84">
        <v>200</v>
      </c>
      <c r="H73" s="84">
        <v>0</v>
      </c>
      <c r="I73" s="84">
        <v>0</v>
      </c>
      <c r="J73" s="84">
        <v>0</v>
      </c>
      <c r="K73" s="84">
        <v>0</v>
      </c>
      <c r="L73" s="85">
        <v>23300</v>
      </c>
    </row>
    <row r="74" spans="1:12" ht="12.75">
      <c r="A74" s="82">
        <v>67</v>
      </c>
      <c r="B74" s="83">
        <v>209000</v>
      </c>
      <c r="C74" s="84">
        <v>211000</v>
      </c>
      <c r="D74" s="84">
        <v>5130</v>
      </c>
      <c r="E74" s="84">
        <v>3500</v>
      </c>
      <c r="F74" s="84">
        <v>1890</v>
      </c>
      <c r="G74" s="84">
        <v>280</v>
      </c>
      <c r="H74" s="84">
        <v>0</v>
      </c>
      <c r="I74" s="84">
        <v>0</v>
      </c>
      <c r="J74" s="84">
        <v>0</v>
      </c>
      <c r="K74" s="84">
        <v>0</v>
      </c>
      <c r="L74" s="85">
        <v>23900</v>
      </c>
    </row>
    <row r="75" spans="1:12" ht="12.75">
      <c r="A75" s="82">
        <v>68</v>
      </c>
      <c r="B75" s="83">
        <v>211000</v>
      </c>
      <c r="C75" s="84">
        <v>213000</v>
      </c>
      <c r="D75" s="84">
        <v>5200</v>
      </c>
      <c r="E75" s="84">
        <v>3570</v>
      </c>
      <c r="F75" s="84">
        <v>1960</v>
      </c>
      <c r="G75" s="84">
        <v>350</v>
      </c>
      <c r="H75" s="84">
        <v>0</v>
      </c>
      <c r="I75" s="84">
        <v>0</v>
      </c>
      <c r="J75" s="84">
        <v>0</v>
      </c>
      <c r="K75" s="84">
        <v>0</v>
      </c>
      <c r="L75" s="85">
        <v>24400</v>
      </c>
    </row>
    <row r="76" spans="1:12" ht="12.75">
      <c r="A76" s="82">
        <v>69</v>
      </c>
      <c r="B76" s="83">
        <v>213000</v>
      </c>
      <c r="C76" s="84">
        <v>215000</v>
      </c>
      <c r="D76" s="84">
        <v>5270</v>
      </c>
      <c r="E76" s="84">
        <v>3640</v>
      </c>
      <c r="F76" s="84">
        <v>2030</v>
      </c>
      <c r="G76" s="84">
        <v>420</v>
      </c>
      <c r="H76" s="84">
        <v>0</v>
      </c>
      <c r="I76" s="84">
        <v>0</v>
      </c>
      <c r="J76" s="84">
        <v>0</v>
      </c>
      <c r="K76" s="84">
        <v>0</v>
      </c>
      <c r="L76" s="85">
        <v>25000</v>
      </c>
    </row>
    <row r="77" spans="1:12" ht="12.75">
      <c r="A77" s="82">
        <v>70</v>
      </c>
      <c r="B77" s="83">
        <v>215000</v>
      </c>
      <c r="C77" s="84">
        <v>217000</v>
      </c>
      <c r="D77" s="84">
        <v>5340</v>
      </c>
      <c r="E77" s="84">
        <v>3720</v>
      </c>
      <c r="F77" s="84">
        <v>2100</v>
      </c>
      <c r="G77" s="84">
        <v>490</v>
      </c>
      <c r="H77" s="84">
        <v>0</v>
      </c>
      <c r="I77" s="84">
        <v>0</v>
      </c>
      <c r="J77" s="84">
        <v>0</v>
      </c>
      <c r="K77" s="84">
        <v>0</v>
      </c>
      <c r="L77" s="85">
        <v>25500</v>
      </c>
    </row>
    <row r="78" spans="1:12" ht="12.75">
      <c r="A78" s="82">
        <v>71</v>
      </c>
      <c r="B78" s="83">
        <v>217000</v>
      </c>
      <c r="C78" s="84">
        <v>219000</v>
      </c>
      <c r="D78" s="84">
        <v>5410</v>
      </c>
      <c r="E78" s="84">
        <v>3790</v>
      </c>
      <c r="F78" s="84">
        <v>2170</v>
      </c>
      <c r="G78" s="84">
        <v>560</v>
      </c>
      <c r="H78" s="84">
        <v>0</v>
      </c>
      <c r="I78" s="84">
        <v>0</v>
      </c>
      <c r="J78" s="84">
        <v>0</v>
      </c>
      <c r="K78" s="84">
        <v>0</v>
      </c>
      <c r="L78" s="85">
        <v>26100</v>
      </c>
    </row>
    <row r="79" spans="1:12" ht="12.75">
      <c r="A79" s="82">
        <v>72</v>
      </c>
      <c r="B79" s="83">
        <v>219000</v>
      </c>
      <c r="C79" s="84">
        <v>221000</v>
      </c>
      <c r="D79" s="84">
        <v>5480</v>
      </c>
      <c r="E79" s="84">
        <v>3860</v>
      </c>
      <c r="F79" s="84">
        <v>2250</v>
      </c>
      <c r="G79" s="84">
        <v>630</v>
      </c>
      <c r="H79" s="84">
        <v>0</v>
      </c>
      <c r="I79" s="84">
        <v>0</v>
      </c>
      <c r="J79" s="84">
        <v>0</v>
      </c>
      <c r="K79" s="84">
        <v>0</v>
      </c>
      <c r="L79" s="85">
        <v>26800</v>
      </c>
    </row>
    <row r="80" spans="1:12" ht="12.75">
      <c r="A80" s="82">
        <v>73</v>
      </c>
      <c r="B80" s="83">
        <v>221000</v>
      </c>
      <c r="C80" s="84">
        <v>224000</v>
      </c>
      <c r="D80" s="84">
        <v>5560</v>
      </c>
      <c r="E80" s="84">
        <v>3950</v>
      </c>
      <c r="F80" s="84">
        <v>2340</v>
      </c>
      <c r="G80" s="84">
        <v>710</v>
      </c>
      <c r="H80" s="84">
        <v>0</v>
      </c>
      <c r="I80" s="84">
        <v>0</v>
      </c>
      <c r="J80" s="84">
        <v>0</v>
      </c>
      <c r="K80" s="84">
        <v>0</v>
      </c>
      <c r="L80" s="85">
        <v>27400</v>
      </c>
    </row>
    <row r="81" spans="1:12" ht="12.75">
      <c r="A81" s="82">
        <v>74</v>
      </c>
      <c r="B81" s="83">
        <v>224000</v>
      </c>
      <c r="C81" s="84">
        <v>227000</v>
      </c>
      <c r="D81" s="84">
        <v>5680</v>
      </c>
      <c r="E81" s="84">
        <v>4060</v>
      </c>
      <c r="F81" s="84">
        <v>2440</v>
      </c>
      <c r="G81" s="84">
        <v>830</v>
      </c>
      <c r="H81" s="84">
        <v>0</v>
      </c>
      <c r="I81" s="84">
        <v>0</v>
      </c>
      <c r="J81" s="84">
        <v>0</v>
      </c>
      <c r="K81" s="84">
        <v>0</v>
      </c>
      <c r="L81" s="85">
        <v>28400</v>
      </c>
    </row>
    <row r="82" spans="1:12" ht="12.75">
      <c r="A82" s="82">
        <v>75</v>
      </c>
      <c r="B82" s="83">
        <v>227000</v>
      </c>
      <c r="C82" s="84">
        <v>230000</v>
      </c>
      <c r="D82" s="84">
        <v>5780</v>
      </c>
      <c r="E82" s="84">
        <v>4170</v>
      </c>
      <c r="F82" s="84">
        <v>2550</v>
      </c>
      <c r="G82" s="84">
        <v>930</v>
      </c>
      <c r="H82" s="84">
        <v>0</v>
      </c>
      <c r="I82" s="84">
        <v>0</v>
      </c>
      <c r="J82" s="84">
        <v>0</v>
      </c>
      <c r="K82" s="84">
        <v>0</v>
      </c>
      <c r="L82" s="85">
        <v>29300</v>
      </c>
    </row>
    <row r="83" spans="1:12" ht="12.75">
      <c r="A83" s="82">
        <v>76</v>
      </c>
      <c r="B83" s="83">
        <v>230000</v>
      </c>
      <c r="C83" s="84">
        <v>233000</v>
      </c>
      <c r="D83" s="84">
        <v>5890</v>
      </c>
      <c r="E83" s="84">
        <v>4280</v>
      </c>
      <c r="F83" s="84">
        <v>2650</v>
      </c>
      <c r="G83" s="84">
        <v>1040</v>
      </c>
      <c r="H83" s="84">
        <v>0</v>
      </c>
      <c r="I83" s="84">
        <v>0</v>
      </c>
      <c r="J83" s="84">
        <v>0</v>
      </c>
      <c r="K83" s="84">
        <v>0</v>
      </c>
      <c r="L83" s="85">
        <v>30300</v>
      </c>
    </row>
    <row r="84" spans="1:12" ht="12.75">
      <c r="A84" s="82">
        <v>77</v>
      </c>
      <c r="B84" s="83">
        <v>233000</v>
      </c>
      <c r="C84" s="84">
        <v>236000</v>
      </c>
      <c r="D84" s="84">
        <v>5990</v>
      </c>
      <c r="E84" s="84">
        <v>4380</v>
      </c>
      <c r="F84" s="84">
        <v>2770</v>
      </c>
      <c r="G84" s="84">
        <v>1140</v>
      </c>
      <c r="H84" s="84">
        <v>0</v>
      </c>
      <c r="I84" s="84">
        <v>0</v>
      </c>
      <c r="J84" s="84">
        <v>0</v>
      </c>
      <c r="K84" s="84">
        <v>0</v>
      </c>
      <c r="L84" s="85">
        <v>31300</v>
      </c>
    </row>
    <row r="85" spans="1:12" ht="12.75">
      <c r="A85" s="82">
        <v>78</v>
      </c>
      <c r="B85" s="83">
        <v>236000</v>
      </c>
      <c r="C85" s="84">
        <v>239000</v>
      </c>
      <c r="D85" s="84">
        <v>6110</v>
      </c>
      <c r="E85" s="84">
        <v>4490</v>
      </c>
      <c r="F85" s="84">
        <v>2870</v>
      </c>
      <c r="G85" s="84">
        <v>1260</v>
      </c>
      <c r="H85" s="84">
        <v>0</v>
      </c>
      <c r="I85" s="84">
        <v>0</v>
      </c>
      <c r="J85" s="84">
        <v>0</v>
      </c>
      <c r="K85" s="84">
        <v>0</v>
      </c>
      <c r="L85" s="85">
        <v>32400</v>
      </c>
    </row>
    <row r="86" spans="1:12" ht="12.75">
      <c r="A86" s="82">
        <v>79</v>
      </c>
      <c r="B86" s="83">
        <v>239000</v>
      </c>
      <c r="C86" s="84">
        <v>242000</v>
      </c>
      <c r="D86" s="84">
        <v>6210</v>
      </c>
      <c r="E86" s="84">
        <v>4590</v>
      </c>
      <c r="F86" s="84">
        <v>2980</v>
      </c>
      <c r="G86" s="84">
        <v>1360</v>
      </c>
      <c r="H86" s="84">
        <v>0</v>
      </c>
      <c r="I86" s="84">
        <v>0</v>
      </c>
      <c r="J86" s="84">
        <v>0</v>
      </c>
      <c r="K86" s="84">
        <v>0</v>
      </c>
      <c r="L86" s="85">
        <v>33400</v>
      </c>
    </row>
    <row r="87" spans="1:12" ht="12.75">
      <c r="A87" s="82">
        <v>80</v>
      </c>
      <c r="B87" s="83">
        <v>242000</v>
      </c>
      <c r="C87" s="84">
        <v>245000</v>
      </c>
      <c r="D87" s="84">
        <v>6320</v>
      </c>
      <c r="E87" s="84">
        <v>4710</v>
      </c>
      <c r="F87" s="84">
        <v>3080</v>
      </c>
      <c r="G87" s="84">
        <v>1470</v>
      </c>
      <c r="H87" s="84">
        <v>0</v>
      </c>
      <c r="I87" s="84">
        <v>0</v>
      </c>
      <c r="J87" s="84">
        <v>0</v>
      </c>
      <c r="K87" s="84">
        <v>0</v>
      </c>
      <c r="L87" s="85">
        <v>34400</v>
      </c>
    </row>
    <row r="88" spans="1:12" ht="12.75">
      <c r="A88" s="82">
        <v>81</v>
      </c>
      <c r="B88" s="83">
        <v>245000</v>
      </c>
      <c r="C88" s="84">
        <v>248000</v>
      </c>
      <c r="D88" s="84">
        <v>6420</v>
      </c>
      <c r="E88" s="84">
        <v>4810</v>
      </c>
      <c r="F88" s="84">
        <v>3200</v>
      </c>
      <c r="G88" s="84">
        <v>1570</v>
      </c>
      <c r="H88" s="84">
        <v>0</v>
      </c>
      <c r="I88" s="84">
        <v>0</v>
      </c>
      <c r="J88" s="84">
        <v>0</v>
      </c>
      <c r="K88" s="84">
        <v>0</v>
      </c>
      <c r="L88" s="85">
        <v>35400</v>
      </c>
    </row>
    <row r="89" spans="1:12" ht="12.75">
      <c r="A89" s="82">
        <v>82</v>
      </c>
      <c r="B89" s="83">
        <v>248000</v>
      </c>
      <c r="C89" s="84">
        <v>251000</v>
      </c>
      <c r="D89" s="84">
        <v>6530</v>
      </c>
      <c r="E89" s="84">
        <v>4920</v>
      </c>
      <c r="F89" s="84">
        <v>3300</v>
      </c>
      <c r="G89" s="84">
        <v>1680</v>
      </c>
      <c r="H89" s="84">
        <v>0</v>
      </c>
      <c r="I89" s="84">
        <v>0</v>
      </c>
      <c r="J89" s="84">
        <v>0</v>
      </c>
      <c r="K89" s="84">
        <v>0</v>
      </c>
      <c r="L89" s="85">
        <v>36400</v>
      </c>
    </row>
    <row r="90" spans="1:12" ht="12.75">
      <c r="A90" s="82">
        <v>83</v>
      </c>
      <c r="B90" s="83">
        <v>251000</v>
      </c>
      <c r="C90" s="84">
        <v>254000</v>
      </c>
      <c r="D90" s="84">
        <v>6640</v>
      </c>
      <c r="E90" s="84">
        <v>5020</v>
      </c>
      <c r="F90" s="84">
        <v>3410</v>
      </c>
      <c r="G90" s="84">
        <v>1790</v>
      </c>
      <c r="H90" s="84">
        <v>170</v>
      </c>
      <c r="I90" s="84">
        <v>0</v>
      </c>
      <c r="J90" s="84">
        <v>0</v>
      </c>
      <c r="K90" s="84">
        <v>0</v>
      </c>
      <c r="L90" s="85">
        <v>37500</v>
      </c>
    </row>
    <row r="91" spans="1:12" ht="12.75">
      <c r="A91" s="82">
        <v>84</v>
      </c>
      <c r="B91" s="83">
        <v>254000</v>
      </c>
      <c r="C91" s="84">
        <v>257000</v>
      </c>
      <c r="D91" s="84">
        <v>6750</v>
      </c>
      <c r="E91" s="84">
        <v>5140</v>
      </c>
      <c r="F91" s="84">
        <v>3510</v>
      </c>
      <c r="G91" s="84">
        <v>1900</v>
      </c>
      <c r="H91" s="84">
        <v>290</v>
      </c>
      <c r="I91" s="84">
        <v>0</v>
      </c>
      <c r="J91" s="84">
        <v>0</v>
      </c>
      <c r="K91" s="84">
        <v>0</v>
      </c>
      <c r="L91" s="85">
        <v>38500</v>
      </c>
    </row>
    <row r="92" spans="1:12" ht="12.75">
      <c r="A92" s="82">
        <v>85</v>
      </c>
      <c r="B92" s="83">
        <v>257000</v>
      </c>
      <c r="C92" s="84">
        <v>260000</v>
      </c>
      <c r="D92" s="84">
        <v>6850</v>
      </c>
      <c r="E92" s="84">
        <v>5240</v>
      </c>
      <c r="F92" s="84">
        <v>3620</v>
      </c>
      <c r="G92" s="84">
        <v>2000</v>
      </c>
      <c r="H92" s="84">
        <v>390</v>
      </c>
      <c r="I92" s="84">
        <v>0</v>
      </c>
      <c r="J92" s="84">
        <v>0</v>
      </c>
      <c r="K92" s="84">
        <v>0</v>
      </c>
      <c r="L92" s="85">
        <v>39400</v>
      </c>
    </row>
    <row r="93" spans="1:12" ht="12.75">
      <c r="A93" s="82">
        <v>86</v>
      </c>
      <c r="B93" s="83">
        <v>260000</v>
      </c>
      <c r="C93" s="84">
        <v>263000</v>
      </c>
      <c r="D93" s="84">
        <v>6960</v>
      </c>
      <c r="E93" s="84">
        <v>5350</v>
      </c>
      <c r="F93" s="84">
        <v>3730</v>
      </c>
      <c r="G93" s="84">
        <v>2110</v>
      </c>
      <c r="H93" s="84">
        <v>500</v>
      </c>
      <c r="I93" s="84">
        <v>0</v>
      </c>
      <c r="J93" s="84">
        <v>0</v>
      </c>
      <c r="K93" s="84">
        <v>0</v>
      </c>
      <c r="L93" s="85">
        <v>40400</v>
      </c>
    </row>
    <row r="94" spans="1:12" ht="12.75">
      <c r="A94" s="82">
        <v>87</v>
      </c>
      <c r="B94" s="83">
        <v>263000</v>
      </c>
      <c r="C94" s="84">
        <v>266000</v>
      </c>
      <c r="D94" s="84">
        <v>7070</v>
      </c>
      <c r="E94" s="84">
        <v>5450</v>
      </c>
      <c r="F94" s="84">
        <v>3840</v>
      </c>
      <c r="G94" s="84">
        <v>2220</v>
      </c>
      <c r="H94" s="84">
        <v>600</v>
      </c>
      <c r="I94" s="84">
        <v>0</v>
      </c>
      <c r="J94" s="84">
        <v>0</v>
      </c>
      <c r="K94" s="84">
        <v>0</v>
      </c>
      <c r="L94" s="85">
        <v>41500</v>
      </c>
    </row>
    <row r="95" spans="1:12" ht="12.75">
      <c r="A95" s="82">
        <v>88</v>
      </c>
      <c r="B95" s="83">
        <v>266000</v>
      </c>
      <c r="C95" s="84">
        <v>269000</v>
      </c>
      <c r="D95" s="84">
        <v>7180</v>
      </c>
      <c r="E95" s="84">
        <v>5560</v>
      </c>
      <c r="F95" s="84">
        <v>3940</v>
      </c>
      <c r="G95" s="84">
        <v>2330</v>
      </c>
      <c r="H95" s="84">
        <v>710</v>
      </c>
      <c r="I95" s="84">
        <v>0</v>
      </c>
      <c r="J95" s="84">
        <v>0</v>
      </c>
      <c r="K95" s="84">
        <v>0</v>
      </c>
      <c r="L95" s="85">
        <v>42500</v>
      </c>
    </row>
    <row r="96" spans="1:12" ht="12.75">
      <c r="A96" s="82">
        <v>89</v>
      </c>
      <c r="B96" s="83">
        <v>269000</v>
      </c>
      <c r="C96" s="84">
        <v>272000</v>
      </c>
      <c r="D96" s="84">
        <v>7280</v>
      </c>
      <c r="E96" s="84">
        <v>5670</v>
      </c>
      <c r="F96" s="84">
        <v>4050</v>
      </c>
      <c r="G96" s="84">
        <v>2430</v>
      </c>
      <c r="H96" s="84">
        <v>820</v>
      </c>
      <c r="I96" s="84">
        <v>0</v>
      </c>
      <c r="J96" s="84">
        <v>0</v>
      </c>
      <c r="K96" s="84">
        <v>0</v>
      </c>
      <c r="L96" s="85">
        <v>43500</v>
      </c>
    </row>
    <row r="97" spans="1:12" ht="12.75">
      <c r="A97" s="82">
        <v>90</v>
      </c>
      <c r="B97" s="83">
        <v>272000</v>
      </c>
      <c r="C97" s="84">
        <v>275000</v>
      </c>
      <c r="D97" s="84">
        <v>7390</v>
      </c>
      <c r="E97" s="84">
        <v>5780</v>
      </c>
      <c r="F97" s="84">
        <v>4160</v>
      </c>
      <c r="G97" s="84">
        <v>2540</v>
      </c>
      <c r="H97" s="84">
        <v>930</v>
      </c>
      <c r="I97" s="84">
        <v>0</v>
      </c>
      <c r="J97" s="84">
        <v>0</v>
      </c>
      <c r="K97" s="84">
        <v>0</v>
      </c>
      <c r="L97" s="85">
        <v>44500</v>
      </c>
    </row>
    <row r="98" spans="1:12" ht="12.75">
      <c r="A98" s="82">
        <v>91</v>
      </c>
      <c r="B98" s="83">
        <v>275000</v>
      </c>
      <c r="C98" s="84">
        <v>278000</v>
      </c>
      <c r="D98" s="84">
        <v>7490</v>
      </c>
      <c r="E98" s="84">
        <v>5880</v>
      </c>
      <c r="F98" s="84">
        <v>4270</v>
      </c>
      <c r="G98" s="84">
        <v>2640</v>
      </c>
      <c r="H98" s="84">
        <v>1030</v>
      </c>
      <c r="I98" s="84">
        <v>0</v>
      </c>
      <c r="J98" s="84">
        <v>0</v>
      </c>
      <c r="K98" s="84">
        <v>0</v>
      </c>
      <c r="L98" s="85">
        <v>45500</v>
      </c>
    </row>
    <row r="99" spans="1:12" ht="12.75">
      <c r="A99" s="82">
        <v>92</v>
      </c>
      <c r="B99" s="83">
        <v>278000</v>
      </c>
      <c r="C99" s="84">
        <v>281000</v>
      </c>
      <c r="D99" s="84">
        <v>7610</v>
      </c>
      <c r="E99" s="84">
        <v>5990</v>
      </c>
      <c r="F99" s="84">
        <v>4370</v>
      </c>
      <c r="G99" s="84">
        <v>2760</v>
      </c>
      <c r="H99" s="84">
        <v>1140</v>
      </c>
      <c r="I99" s="84">
        <v>0</v>
      </c>
      <c r="J99" s="84">
        <v>0</v>
      </c>
      <c r="K99" s="84">
        <v>0</v>
      </c>
      <c r="L99" s="85">
        <v>46600</v>
      </c>
    </row>
    <row r="100" spans="1:12" ht="12.75">
      <c r="A100" s="82">
        <v>93</v>
      </c>
      <c r="B100" s="83">
        <v>281000</v>
      </c>
      <c r="C100" s="84">
        <v>284000</v>
      </c>
      <c r="D100" s="84">
        <v>7710</v>
      </c>
      <c r="E100" s="84">
        <v>6100</v>
      </c>
      <c r="F100" s="84">
        <v>4480</v>
      </c>
      <c r="G100" s="84">
        <v>2860</v>
      </c>
      <c r="H100" s="84">
        <v>1250</v>
      </c>
      <c r="I100" s="84">
        <v>0</v>
      </c>
      <c r="J100" s="84">
        <v>0</v>
      </c>
      <c r="K100" s="84">
        <v>0</v>
      </c>
      <c r="L100" s="85">
        <v>47600</v>
      </c>
    </row>
    <row r="101" spans="1:12" ht="12.75">
      <c r="A101" s="82">
        <v>94</v>
      </c>
      <c r="B101" s="83">
        <v>284000</v>
      </c>
      <c r="C101" s="84">
        <v>287000</v>
      </c>
      <c r="D101" s="84">
        <v>7820</v>
      </c>
      <c r="E101" s="84">
        <v>6210</v>
      </c>
      <c r="F101" s="84">
        <v>4580</v>
      </c>
      <c r="G101" s="84">
        <v>2970</v>
      </c>
      <c r="H101" s="84">
        <v>1360</v>
      </c>
      <c r="I101" s="84">
        <v>0</v>
      </c>
      <c r="J101" s="84">
        <v>0</v>
      </c>
      <c r="K101" s="84">
        <v>0</v>
      </c>
      <c r="L101" s="85">
        <v>48600</v>
      </c>
    </row>
    <row r="102" spans="1:12" ht="12.75">
      <c r="A102" s="82">
        <v>95</v>
      </c>
      <c r="B102" s="83">
        <v>287000</v>
      </c>
      <c r="C102" s="84">
        <v>290000</v>
      </c>
      <c r="D102" s="84">
        <v>7920</v>
      </c>
      <c r="E102" s="84">
        <v>6310</v>
      </c>
      <c r="F102" s="84">
        <v>4700</v>
      </c>
      <c r="G102" s="84">
        <v>3070</v>
      </c>
      <c r="H102" s="84">
        <v>1460</v>
      </c>
      <c r="I102" s="84">
        <v>0</v>
      </c>
      <c r="J102" s="84">
        <v>0</v>
      </c>
      <c r="K102" s="84">
        <v>0</v>
      </c>
      <c r="L102" s="85">
        <v>49500</v>
      </c>
    </row>
    <row r="103" spans="1:12" ht="12.75">
      <c r="A103" s="82">
        <v>96</v>
      </c>
      <c r="B103" s="83">
        <v>290000</v>
      </c>
      <c r="C103" s="84">
        <v>293000</v>
      </c>
      <c r="D103" s="84">
        <v>8040</v>
      </c>
      <c r="E103" s="84">
        <v>6420</v>
      </c>
      <c r="F103" s="84">
        <v>4800</v>
      </c>
      <c r="G103" s="84">
        <v>3190</v>
      </c>
      <c r="H103" s="84">
        <v>1570</v>
      </c>
      <c r="I103" s="84">
        <v>0</v>
      </c>
      <c r="J103" s="84">
        <v>0</v>
      </c>
      <c r="K103" s="84">
        <v>0</v>
      </c>
      <c r="L103" s="85">
        <v>50500</v>
      </c>
    </row>
    <row r="104" spans="1:12" ht="12.75">
      <c r="A104" s="82">
        <v>97</v>
      </c>
      <c r="B104" s="83">
        <v>293000</v>
      </c>
      <c r="C104" s="84">
        <v>296000</v>
      </c>
      <c r="D104" s="84">
        <v>8140</v>
      </c>
      <c r="E104" s="84">
        <v>6520</v>
      </c>
      <c r="F104" s="84">
        <v>4910</v>
      </c>
      <c r="G104" s="84">
        <v>3290</v>
      </c>
      <c r="H104" s="84">
        <v>1670</v>
      </c>
      <c r="I104" s="84">
        <v>0</v>
      </c>
      <c r="J104" s="84">
        <v>0</v>
      </c>
      <c r="K104" s="84">
        <v>0</v>
      </c>
      <c r="L104" s="85">
        <v>51600</v>
      </c>
    </row>
    <row r="105" spans="1:12" ht="12.75">
      <c r="A105" s="82">
        <v>98</v>
      </c>
      <c r="B105" s="83">
        <v>296000</v>
      </c>
      <c r="C105" s="84">
        <v>299000</v>
      </c>
      <c r="D105" s="84">
        <v>8250</v>
      </c>
      <c r="E105" s="84">
        <v>6640</v>
      </c>
      <c r="F105" s="84">
        <v>5010</v>
      </c>
      <c r="G105" s="84">
        <v>3400</v>
      </c>
      <c r="H105" s="84">
        <v>1790</v>
      </c>
      <c r="I105" s="84">
        <v>160</v>
      </c>
      <c r="J105" s="84">
        <v>0</v>
      </c>
      <c r="K105" s="84">
        <v>0</v>
      </c>
      <c r="L105" s="85">
        <v>52300</v>
      </c>
    </row>
    <row r="106" spans="1:12" ht="12.75">
      <c r="A106" s="82">
        <v>99</v>
      </c>
      <c r="B106" s="83">
        <v>299000</v>
      </c>
      <c r="C106" s="84">
        <v>302000</v>
      </c>
      <c r="D106" s="84">
        <v>8420</v>
      </c>
      <c r="E106" s="84">
        <v>6740</v>
      </c>
      <c r="F106" s="84">
        <v>5130</v>
      </c>
      <c r="G106" s="84">
        <v>3510</v>
      </c>
      <c r="H106" s="84">
        <v>1890</v>
      </c>
      <c r="I106" s="84">
        <v>280</v>
      </c>
      <c r="J106" s="84">
        <v>0</v>
      </c>
      <c r="K106" s="84">
        <v>0</v>
      </c>
      <c r="L106" s="85">
        <v>52900</v>
      </c>
    </row>
    <row r="107" spans="1:12" ht="12.75">
      <c r="A107" s="82">
        <v>100</v>
      </c>
      <c r="B107" s="83">
        <v>302000</v>
      </c>
      <c r="C107" s="84">
        <v>305000</v>
      </c>
      <c r="D107" s="84">
        <v>8670</v>
      </c>
      <c r="E107" s="84">
        <v>6860</v>
      </c>
      <c r="F107" s="84">
        <v>5250</v>
      </c>
      <c r="G107" s="84">
        <v>3630</v>
      </c>
      <c r="H107" s="84">
        <v>2010</v>
      </c>
      <c r="I107" s="84">
        <v>400</v>
      </c>
      <c r="J107" s="84">
        <v>0</v>
      </c>
      <c r="K107" s="84">
        <v>0</v>
      </c>
      <c r="L107" s="85">
        <v>53500</v>
      </c>
    </row>
    <row r="108" spans="1:12" ht="12.75">
      <c r="A108" s="82">
        <v>101</v>
      </c>
      <c r="B108" s="83">
        <v>305000</v>
      </c>
      <c r="C108" s="84">
        <v>308000</v>
      </c>
      <c r="D108" s="84">
        <v>8910</v>
      </c>
      <c r="E108" s="84">
        <v>6980</v>
      </c>
      <c r="F108" s="84">
        <v>5370</v>
      </c>
      <c r="G108" s="84">
        <v>3760</v>
      </c>
      <c r="H108" s="84">
        <v>2130</v>
      </c>
      <c r="I108" s="84">
        <v>520</v>
      </c>
      <c r="J108" s="84">
        <v>0</v>
      </c>
      <c r="K108" s="84">
        <v>0</v>
      </c>
      <c r="L108" s="85">
        <v>54200</v>
      </c>
    </row>
    <row r="109" spans="1:12" ht="12.75">
      <c r="A109" s="82">
        <v>102</v>
      </c>
      <c r="B109" s="83">
        <v>308000</v>
      </c>
      <c r="C109" s="84">
        <v>311000</v>
      </c>
      <c r="D109" s="84">
        <v>9160</v>
      </c>
      <c r="E109" s="84">
        <v>7110</v>
      </c>
      <c r="F109" s="84">
        <v>5490</v>
      </c>
      <c r="G109" s="84">
        <v>3880</v>
      </c>
      <c r="H109" s="84">
        <v>2260</v>
      </c>
      <c r="I109" s="84">
        <v>640</v>
      </c>
      <c r="J109" s="84">
        <v>0</v>
      </c>
      <c r="K109" s="84">
        <v>0</v>
      </c>
      <c r="L109" s="85">
        <v>54800</v>
      </c>
    </row>
    <row r="110" spans="1:12" ht="12.75">
      <c r="A110" s="82">
        <v>103</v>
      </c>
      <c r="B110" s="83">
        <v>311000</v>
      </c>
      <c r="C110" s="84">
        <v>314000</v>
      </c>
      <c r="D110" s="84">
        <v>9400</v>
      </c>
      <c r="E110" s="84">
        <v>7230</v>
      </c>
      <c r="F110" s="84">
        <v>5620</v>
      </c>
      <c r="G110" s="84">
        <v>4000</v>
      </c>
      <c r="H110" s="84">
        <v>2380</v>
      </c>
      <c r="I110" s="84">
        <v>770</v>
      </c>
      <c r="J110" s="84">
        <v>0</v>
      </c>
      <c r="K110" s="84">
        <v>0</v>
      </c>
      <c r="L110" s="85">
        <v>55400</v>
      </c>
    </row>
    <row r="111" spans="1:12" ht="12.75">
      <c r="A111" s="82">
        <v>104</v>
      </c>
      <c r="B111" s="83">
        <v>314000</v>
      </c>
      <c r="C111" s="84">
        <v>317000</v>
      </c>
      <c r="D111" s="84">
        <v>9650</v>
      </c>
      <c r="E111" s="84">
        <v>7350</v>
      </c>
      <c r="F111" s="84">
        <v>5740</v>
      </c>
      <c r="G111" s="84">
        <v>4120</v>
      </c>
      <c r="H111" s="84">
        <v>2500</v>
      </c>
      <c r="I111" s="84">
        <v>890</v>
      </c>
      <c r="J111" s="84">
        <v>0</v>
      </c>
      <c r="K111" s="84">
        <v>0</v>
      </c>
      <c r="L111" s="85">
        <v>56100</v>
      </c>
    </row>
    <row r="112" spans="1:12" ht="12.75">
      <c r="A112" s="82">
        <v>105</v>
      </c>
      <c r="B112" s="83">
        <v>317000</v>
      </c>
      <c r="C112" s="84">
        <v>320000</v>
      </c>
      <c r="D112" s="84">
        <v>9890</v>
      </c>
      <c r="E112" s="84">
        <v>7470</v>
      </c>
      <c r="F112" s="84">
        <v>5860</v>
      </c>
      <c r="G112" s="84">
        <v>4250</v>
      </c>
      <c r="H112" s="84">
        <v>2620</v>
      </c>
      <c r="I112" s="84">
        <v>1010</v>
      </c>
      <c r="J112" s="84">
        <v>0</v>
      </c>
      <c r="K112" s="84">
        <v>0</v>
      </c>
      <c r="L112" s="85">
        <v>56800</v>
      </c>
    </row>
    <row r="113" spans="1:12" ht="12.75">
      <c r="A113" s="82">
        <v>106</v>
      </c>
      <c r="B113" s="83">
        <v>320000</v>
      </c>
      <c r="C113" s="84">
        <v>323000</v>
      </c>
      <c r="D113" s="84">
        <v>10140</v>
      </c>
      <c r="E113" s="84">
        <v>7600</v>
      </c>
      <c r="F113" s="84">
        <v>5980</v>
      </c>
      <c r="G113" s="84">
        <v>4370</v>
      </c>
      <c r="H113" s="84">
        <v>2750</v>
      </c>
      <c r="I113" s="84">
        <v>1130</v>
      </c>
      <c r="J113" s="84">
        <v>0</v>
      </c>
      <c r="K113" s="84">
        <v>0</v>
      </c>
      <c r="L113" s="85">
        <v>57700</v>
      </c>
    </row>
    <row r="114" spans="1:12" ht="12.75">
      <c r="A114" s="82">
        <v>107</v>
      </c>
      <c r="B114" s="83">
        <v>323000</v>
      </c>
      <c r="C114" s="84">
        <v>326000</v>
      </c>
      <c r="D114" s="84">
        <v>10380</v>
      </c>
      <c r="E114" s="84">
        <v>7720</v>
      </c>
      <c r="F114" s="84">
        <v>6110</v>
      </c>
      <c r="G114" s="84">
        <v>4490</v>
      </c>
      <c r="H114" s="84">
        <v>2870</v>
      </c>
      <c r="I114" s="84">
        <v>1260</v>
      </c>
      <c r="J114" s="84">
        <v>0</v>
      </c>
      <c r="K114" s="84">
        <v>0</v>
      </c>
      <c r="L114" s="85">
        <v>58500</v>
      </c>
    </row>
    <row r="115" spans="1:12" ht="12.75">
      <c r="A115" s="82">
        <v>108</v>
      </c>
      <c r="B115" s="83">
        <v>326000</v>
      </c>
      <c r="C115" s="84">
        <v>329000</v>
      </c>
      <c r="D115" s="84">
        <v>10630</v>
      </c>
      <c r="E115" s="84">
        <v>7840</v>
      </c>
      <c r="F115" s="84">
        <v>6230</v>
      </c>
      <c r="G115" s="84">
        <v>4610</v>
      </c>
      <c r="H115" s="84">
        <v>2990</v>
      </c>
      <c r="I115" s="84">
        <v>1380</v>
      </c>
      <c r="J115" s="84">
        <v>0</v>
      </c>
      <c r="K115" s="84">
        <v>0</v>
      </c>
      <c r="L115" s="85">
        <v>59300</v>
      </c>
    </row>
    <row r="116" spans="1:12" ht="12.75">
      <c r="A116" s="82">
        <v>109</v>
      </c>
      <c r="B116" s="83">
        <v>329000</v>
      </c>
      <c r="C116" s="84">
        <v>332000</v>
      </c>
      <c r="D116" s="84">
        <v>10870</v>
      </c>
      <c r="E116" s="84">
        <v>7960</v>
      </c>
      <c r="F116" s="84">
        <v>6350</v>
      </c>
      <c r="G116" s="84">
        <v>4740</v>
      </c>
      <c r="H116" s="84">
        <v>3110</v>
      </c>
      <c r="I116" s="84">
        <v>1500</v>
      </c>
      <c r="J116" s="84">
        <v>0</v>
      </c>
      <c r="K116" s="84">
        <v>0</v>
      </c>
      <c r="L116" s="85">
        <v>60200</v>
      </c>
    </row>
    <row r="117" spans="1:12" ht="12.75">
      <c r="A117" s="82">
        <v>110</v>
      </c>
      <c r="B117" s="83">
        <v>332000</v>
      </c>
      <c r="C117" s="84">
        <v>335000</v>
      </c>
      <c r="D117" s="84">
        <v>11120</v>
      </c>
      <c r="E117" s="84">
        <v>8090</v>
      </c>
      <c r="F117" s="84">
        <v>6470</v>
      </c>
      <c r="G117" s="84">
        <v>4860</v>
      </c>
      <c r="H117" s="84">
        <v>3240</v>
      </c>
      <c r="I117" s="84">
        <v>1620</v>
      </c>
      <c r="J117" s="84">
        <v>0</v>
      </c>
      <c r="K117" s="84">
        <v>0</v>
      </c>
      <c r="L117" s="85">
        <v>61100</v>
      </c>
    </row>
    <row r="118" spans="1:12" ht="12.75">
      <c r="A118" s="82">
        <v>111</v>
      </c>
      <c r="B118" s="83">
        <v>335000</v>
      </c>
      <c r="C118" s="84">
        <v>338000</v>
      </c>
      <c r="D118" s="84">
        <v>11360</v>
      </c>
      <c r="E118" s="84">
        <v>8210</v>
      </c>
      <c r="F118" s="84">
        <v>6600</v>
      </c>
      <c r="G118" s="84">
        <v>4980</v>
      </c>
      <c r="H118" s="84">
        <v>3360</v>
      </c>
      <c r="I118" s="84">
        <v>1750</v>
      </c>
      <c r="J118" s="84">
        <v>130</v>
      </c>
      <c r="K118" s="84">
        <v>0</v>
      </c>
      <c r="L118" s="85">
        <v>62000</v>
      </c>
    </row>
    <row r="119" spans="1:12" ht="12.75">
      <c r="A119" s="82">
        <v>112</v>
      </c>
      <c r="B119" s="83">
        <v>338000</v>
      </c>
      <c r="C119" s="84">
        <v>341000</v>
      </c>
      <c r="D119" s="84">
        <v>11610</v>
      </c>
      <c r="E119" s="84">
        <v>8370</v>
      </c>
      <c r="F119" s="84">
        <v>6720</v>
      </c>
      <c r="G119" s="84">
        <v>5110</v>
      </c>
      <c r="H119" s="84">
        <v>3480</v>
      </c>
      <c r="I119" s="84">
        <v>1870</v>
      </c>
      <c r="J119" s="84">
        <v>260</v>
      </c>
      <c r="K119" s="84">
        <v>0</v>
      </c>
      <c r="L119" s="85">
        <v>63000</v>
      </c>
    </row>
    <row r="120" spans="1:12" ht="12.75">
      <c r="A120" s="82">
        <v>113</v>
      </c>
      <c r="B120" s="83">
        <v>341000</v>
      </c>
      <c r="C120" s="84">
        <v>344000</v>
      </c>
      <c r="D120" s="84">
        <v>11850</v>
      </c>
      <c r="E120" s="84">
        <v>8620</v>
      </c>
      <c r="F120" s="84">
        <v>6840</v>
      </c>
      <c r="G120" s="84">
        <v>5230</v>
      </c>
      <c r="H120" s="84">
        <v>3600</v>
      </c>
      <c r="I120" s="84">
        <v>1990</v>
      </c>
      <c r="J120" s="84">
        <v>380</v>
      </c>
      <c r="K120" s="84">
        <v>0</v>
      </c>
      <c r="L120" s="85">
        <v>64000</v>
      </c>
    </row>
    <row r="121" spans="1:12" ht="12.75">
      <c r="A121" s="82">
        <v>114</v>
      </c>
      <c r="B121" s="83">
        <v>344000</v>
      </c>
      <c r="C121" s="84">
        <v>347000</v>
      </c>
      <c r="D121" s="84">
        <v>12100</v>
      </c>
      <c r="E121" s="84">
        <v>8860</v>
      </c>
      <c r="F121" s="84">
        <v>6960</v>
      </c>
      <c r="G121" s="84">
        <v>5350</v>
      </c>
      <c r="H121" s="84">
        <v>3730</v>
      </c>
      <c r="I121" s="84">
        <v>2110</v>
      </c>
      <c r="J121" s="84">
        <v>500</v>
      </c>
      <c r="K121" s="84">
        <v>0</v>
      </c>
      <c r="L121" s="85">
        <v>65000</v>
      </c>
    </row>
    <row r="122" spans="1:12" ht="12.75">
      <c r="A122" s="82">
        <v>115</v>
      </c>
      <c r="B122" s="83">
        <v>347000</v>
      </c>
      <c r="C122" s="84">
        <v>350000</v>
      </c>
      <c r="D122" s="84">
        <v>12340</v>
      </c>
      <c r="E122" s="84">
        <v>9110</v>
      </c>
      <c r="F122" s="84">
        <v>7090</v>
      </c>
      <c r="G122" s="84">
        <v>5470</v>
      </c>
      <c r="H122" s="84">
        <v>3850</v>
      </c>
      <c r="I122" s="84">
        <v>2240</v>
      </c>
      <c r="J122" s="84">
        <v>620</v>
      </c>
      <c r="K122" s="84">
        <v>0</v>
      </c>
      <c r="L122" s="85">
        <v>66200</v>
      </c>
    </row>
    <row r="123" spans="1:12" ht="12.75">
      <c r="A123" s="82">
        <v>116</v>
      </c>
      <c r="B123" s="83">
        <v>350000</v>
      </c>
      <c r="C123" s="84">
        <v>353000</v>
      </c>
      <c r="D123" s="84">
        <v>12590</v>
      </c>
      <c r="E123" s="84">
        <v>9350</v>
      </c>
      <c r="F123" s="84">
        <v>7210</v>
      </c>
      <c r="G123" s="84">
        <v>5600</v>
      </c>
      <c r="H123" s="84">
        <v>3970</v>
      </c>
      <c r="I123" s="84">
        <v>2360</v>
      </c>
      <c r="J123" s="84">
        <v>750</v>
      </c>
      <c r="K123" s="84">
        <v>0</v>
      </c>
      <c r="L123" s="85">
        <v>67200</v>
      </c>
    </row>
    <row r="124" spans="1:12" ht="12.75">
      <c r="A124" s="82">
        <v>117</v>
      </c>
      <c r="B124" s="83">
        <v>353000</v>
      </c>
      <c r="C124" s="84">
        <v>356000</v>
      </c>
      <c r="D124" s="84">
        <v>12830</v>
      </c>
      <c r="E124" s="84">
        <v>9600</v>
      </c>
      <c r="F124" s="84">
        <v>7330</v>
      </c>
      <c r="G124" s="84">
        <v>5720</v>
      </c>
      <c r="H124" s="84">
        <v>4090</v>
      </c>
      <c r="I124" s="84">
        <v>2480</v>
      </c>
      <c r="J124" s="84">
        <v>870</v>
      </c>
      <c r="K124" s="84">
        <v>0</v>
      </c>
      <c r="L124" s="85">
        <v>68200</v>
      </c>
    </row>
    <row r="125" spans="1:12" ht="12.75">
      <c r="A125" s="82">
        <v>118</v>
      </c>
      <c r="B125" s="83">
        <v>356000</v>
      </c>
      <c r="C125" s="84">
        <v>359000</v>
      </c>
      <c r="D125" s="84">
        <v>13080</v>
      </c>
      <c r="E125" s="84">
        <v>9840</v>
      </c>
      <c r="F125" s="84">
        <v>7450</v>
      </c>
      <c r="G125" s="84">
        <v>5840</v>
      </c>
      <c r="H125" s="84">
        <v>4220</v>
      </c>
      <c r="I125" s="84">
        <v>2600</v>
      </c>
      <c r="J125" s="84">
        <v>990</v>
      </c>
      <c r="K125" s="84">
        <v>0</v>
      </c>
      <c r="L125" s="85">
        <v>69200</v>
      </c>
    </row>
    <row r="126" spans="1:12" ht="12.75">
      <c r="A126" s="82">
        <v>119</v>
      </c>
      <c r="B126" s="83">
        <v>359000</v>
      </c>
      <c r="C126" s="84">
        <v>362000</v>
      </c>
      <c r="D126" s="84">
        <v>13320</v>
      </c>
      <c r="E126" s="84">
        <v>10090</v>
      </c>
      <c r="F126" s="84">
        <v>7580</v>
      </c>
      <c r="G126" s="84">
        <v>5960</v>
      </c>
      <c r="H126" s="84">
        <v>4340</v>
      </c>
      <c r="I126" s="84">
        <v>2730</v>
      </c>
      <c r="J126" s="84">
        <v>1110</v>
      </c>
      <c r="K126" s="84">
        <v>0</v>
      </c>
      <c r="L126" s="85">
        <v>70200</v>
      </c>
    </row>
    <row r="127" spans="1:12" ht="12.75">
      <c r="A127" s="82">
        <v>120</v>
      </c>
      <c r="B127" s="83">
        <v>362000</v>
      </c>
      <c r="C127" s="84">
        <v>365000</v>
      </c>
      <c r="D127" s="84">
        <v>13570</v>
      </c>
      <c r="E127" s="84">
        <v>10330</v>
      </c>
      <c r="F127" s="84">
        <v>7700</v>
      </c>
      <c r="G127" s="84">
        <v>6090</v>
      </c>
      <c r="H127" s="84">
        <v>4460</v>
      </c>
      <c r="I127" s="84">
        <v>2850</v>
      </c>
      <c r="J127" s="84">
        <v>1240</v>
      </c>
      <c r="K127" s="84">
        <v>0</v>
      </c>
      <c r="L127" s="85">
        <v>71300</v>
      </c>
    </row>
    <row r="128" spans="1:12" ht="12.75">
      <c r="A128" s="82">
        <v>121</v>
      </c>
      <c r="B128" s="83">
        <v>365000</v>
      </c>
      <c r="C128" s="84">
        <v>368000</v>
      </c>
      <c r="D128" s="84">
        <v>13810</v>
      </c>
      <c r="E128" s="84">
        <v>10580</v>
      </c>
      <c r="F128" s="84">
        <v>7820</v>
      </c>
      <c r="G128" s="84">
        <v>6210</v>
      </c>
      <c r="H128" s="84">
        <v>4580</v>
      </c>
      <c r="I128" s="84">
        <v>2970</v>
      </c>
      <c r="J128" s="84">
        <v>1360</v>
      </c>
      <c r="K128" s="84">
        <v>0</v>
      </c>
      <c r="L128" s="85">
        <v>72300</v>
      </c>
    </row>
    <row r="129" spans="1:12" ht="12.75">
      <c r="A129" s="82">
        <v>122</v>
      </c>
      <c r="B129" s="83">
        <v>368000</v>
      </c>
      <c r="C129" s="84">
        <v>371000</v>
      </c>
      <c r="D129" s="84">
        <v>14060</v>
      </c>
      <c r="E129" s="84">
        <v>10820</v>
      </c>
      <c r="F129" s="84">
        <v>7940</v>
      </c>
      <c r="G129" s="84">
        <v>6330</v>
      </c>
      <c r="H129" s="84">
        <v>4710</v>
      </c>
      <c r="I129" s="84">
        <v>3090</v>
      </c>
      <c r="J129" s="84">
        <v>1480</v>
      </c>
      <c r="K129" s="84">
        <v>0</v>
      </c>
      <c r="L129" s="85">
        <v>73200</v>
      </c>
    </row>
    <row r="130" spans="1:12" ht="12.75">
      <c r="A130" s="82">
        <v>123</v>
      </c>
      <c r="B130" s="83">
        <v>371000</v>
      </c>
      <c r="C130" s="84">
        <v>374000</v>
      </c>
      <c r="D130" s="84">
        <v>14300</v>
      </c>
      <c r="E130" s="84">
        <v>11070</v>
      </c>
      <c r="F130" s="84">
        <v>8070</v>
      </c>
      <c r="G130" s="84">
        <v>6450</v>
      </c>
      <c r="H130" s="84">
        <v>4830</v>
      </c>
      <c r="I130" s="84">
        <v>3220</v>
      </c>
      <c r="J130" s="84">
        <v>1600</v>
      </c>
      <c r="K130" s="84">
        <v>0</v>
      </c>
      <c r="L130" s="85">
        <v>74200</v>
      </c>
    </row>
    <row r="131" spans="1:12" ht="12.75">
      <c r="A131" s="82">
        <v>124</v>
      </c>
      <c r="B131" s="83">
        <v>374000</v>
      </c>
      <c r="C131" s="84">
        <v>377000</v>
      </c>
      <c r="D131" s="84">
        <v>14550</v>
      </c>
      <c r="E131" s="84">
        <v>11310</v>
      </c>
      <c r="F131" s="84">
        <v>8190</v>
      </c>
      <c r="G131" s="84">
        <v>6580</v>
      </c>
      <c r="H131" s="84">
        <v>4950</v>
      </c>
      <c r="I131" s="84">
        <v>3340</v>
      </c>
      <c r="J131" s="84">
        <v>1730</v>
      </c>
      <c r="K131" s="84">
        <v>100</v>
      </c>
      <c r="L131" s="85">
        <v>75100</v>
      </c>
    </row>
    <row r="132" spans="1:12" ht="12.75">
      <c r="A132" s="82">
        <v>125</v>
      </c>
      <c r="B132" s="83">
        <v>377000</v>
      </c>
      <c r="C132" s="84">
        <v>380000</v>
      </c>
      <c r="D132" s="84">
        <v>14790</v>
      </c>
      <c r="E132" s="84">
        <v>11560</v>
      </c>
      <c r="F132" s="84">
        <v>8320</v>
      </c>
      <c r="G132" s="84">
        <v>6700</v>
      </c>
      <c r="H132" s="84">
        <v>5070</v>
      </c>
      <c r="I132" s="84">
        <v>3460</v>
      </c>
      <c r="J132" s="84">
        <v>1850</v>
      </c>
      <c r="K132" s="84">
        <v>220</v>
      </c>
      <c r="L132" s="85">
        <v>76100</v>
      </c>
    </row>
    <row r="133" spans="1:12" ht="12.75">
      <c r="A133" s="82">
        <v>126</v>
      </c>
      <c r="B133" s="83">
        <v>380000</v>
      </c>
      <c r="C133" s="84">
        <v>383000</v>
      </c>
      <c r="D133" s="84">
        <v>15040</v>
      </c>
      <c r="E133" s="84">
        <v>11800</v>
      </c>
      <c r="F133" s="84">
        <v>8570</v>
      </c>
      <c r="G133" s="84">
        <v>6820</v>
      </c>
      <c r="H133" s="84">
        <v>5200</v>
      </c>
      <c r="I133" s="84">
        <v>3580</v>
      </c>
      <c r="J133" s="84">
        <v>1970</v>
      </c>
      <c r="K133" s="84">
        <v>350</v>
      </c>
      <c r="L133" s="85">
        <v>77000</v>
      </c>
    </row>
    <row r="134" spans="1:12" ht="12.75">
      <c r="A134" s="82">
        <v>127</v>
      </c>
      <c r="B134" s="83">
        <v>383000</v>
      </c>
      <c r="C134" s="84">
        <v>386000</v>
      </c>
      <c r="D134" s="84">
        <v>15280</v>
      </c>
      <c r="E134" s="84">
        <v>12050</v>
      </c>
      <c r="F134" s="84">
        <v>8810</v>
      </c>
      <c r="G134" s="84">
        <v>6940</v>
      </c>
      <c r="H134" s="84">
        <v>5320</v>
      </c>
      <c r="I134" s="84">
        <v>3710</v>
      </c>
      <c r="J134" s="84">
        <v>2090</v>
      </c>
      <c r="K134" s="84">
        <v>470</v>
      </c>
      <c r="L134" s="85">
        <v>77900</v>
      </c>
    </row>
    <row r="135" spans="1:12" ht="12.75">
      <c r="A135" s="82">
        <v>128</v>
      </c>
      <c r="B135" s="83">
        <v>386000</v>
      </c>
      <c r="C135" s="84">
        <v>389000</v>
      </c>
      <c r="D135" s="84">
        <v>15530</v>
      </c>
      <c r="E135" s="84">
        <v>12290</v>
      </c>
      <c r="F135" s="84">
        <v>9060</v>
      </c>
      <c r="G135" s="84">
        <v>7070</v>
      </c>
      <c r="H135" s="84">
        <v>5440</v>
      </c>
      <c r="I135" s="84">
        <v>3830</v>
      </c>
      <c r="J135" s="84">
        <v>2220</v>
      </c>
      <c r="K135" s="84">
        <v>590</v>
      </c>
      <c r="L135" s="85">
        <v>78800</v>
      </c>
    </row>
    <row r="136" spans="1:12" ht="12.75">
      <c r="A136" s="82">
        <v>129</v>
      </c>
      <c r="B136" s="83">
        <v>389000</v>
      </c>
      <c r="C136" s="84">
        <v>392000</v>
      </c>
      <c r="D136" s="84">
        <v>15770</v>
      </c>
      <c r="E136" s="84">
        <v>12540</v>
      </c>
      <c r="F136" s="84">
        <v>9300</v>
      </c>
      <c r="G136" s="84">
        <v>7190</v>
      </c>
      <c r="H136" s="84">
        <v>5560</v>
      </c>
      <c r="I136" s="84">
        <v>3950</v>
      </c>
      <c r="J136" s="84">
        <v>2340</v>
      </c>
      <c r="K136" s="84">
        <v>710</v>
      </c>
      <c r="L136" s="85">
        <v>80600</v>
      </c>
    </row>
    <row r="137" spans="1:12" ht="12.75">
      <c r="A137" s="82">
        <v>130</v>
      </c>
      <c r="B137" s="83">
        <v>392000</v>
      </c>
      <c r="C137" s="84">
        <v>395000</v>
      </c>
      <c r="D137" s="84">
        <v>16020</v>
      </c>
      <c r="E137" s="84">
        <v>12780</v>
      </c>
      <c r="F137" s="84">
        <v>9550</v>
      </c>
      <c r="G137" s="84">
        <v>7310</v>
      </c>
      <c r="H137" s="84">
        <v>5690</v>
      </c>
      <c r="I137" s="84">
        <v>4070</v>
      </c>
      <c r="J137" s="84">
        <v>2460</v>
      </c>
      <c r="K137" s="84">
        <v>840</v>
      </c>
      <c r="L137" s="85">
        <v>82300</v>
      </c>
    </row>
    <row r="138" spans="1:12" ht="12.75">
      <c r="A138" s="82">
        <v>131</v>
      </c>
      <c r="B138" s="83">
        <v>395000</v>
      </c>
      <c r="C138" s="84">
        <v>398000</v>
      </c>
      <c r="D138" s="84">
        <v>16260</v>
      </c>
      <c r="E138" s="84">
        <v>13030</v>
      </c>
      <c r="F138" s="84">
        <v>9790</v>
      </c>
      <c r="G138" s="84">
        <v>7430</v>
      </c>
      <c r="H138" s="84">
        <v>5810</v>
      </c>
      <c r="I138" s="84">
        <v>4200</v>
      </c>
      <c r="J138" s="84">
        <v>2580</v>
      </c>
      <c r="K138" s="84">
        <v>960</v>
      </c>
      <c r="L138" s="85">
        <v>83900</v>
      </c>
    </row>
    <row r="139" spans="1:12" ht="12.75">
      <c r="A139" s="82">
        <v>132</v>
      </c>
      <c r="B139" s="83">
        <v>398000</v>
      </c>
      <c r="C139" s="84">
        <v>401000</v>
      </c>
      <c r="D139" s="84">
        <v>16510</v>
      </c>
      <c r="E139" s="84">
        <v>13270</v>
      </c>
      <c r="F139" s="84">
        <v>10040</v>
      </c>
      <c r="G139" s="84">
        <v>7560</v>
      </c>
      <c r="H139" s="84">
        <v>5930</v>
      </c>
      <c r="I139" s="84">
        <v>4320</v>
      </c>
      <c r="J139" s="84">
        <v>2710</v>
      </c>
      <c r="K139" s="84">
        <v>1080</v>
      </c>
      <c r="L139" s="85">
        <v>85700</v>
      </c>
    </row>
    <row r="140" spans="1:12" ht="12.75">
      <c r="A140" s="82">
        <v>133</v>
      </c>
      <c r="B140" s="83">
        <v>401000</v>
      </c>
      <c r="C140" s="84">
        <v>404000</v>
      </c>
      <c r="D140" s="84">
        <v>16750</v>
      </c>
      <c r="E140" s="84">
        <v>13520</v>
      </c>
      <c r="F140" s="84">
        <v>10280</v>
      </c>
      <c r="G140" s="84">
        <v>7680</v>
      </c>
      <c r="H140" s="84">
        <v>6050</v>
      </c>
      <c r="I140" s="84">
        <v>4440</v>
      </c>
      <c r="J140" s="84">
        <v>2830</v>
      </c>
      <c r="K140" s="84">
        <v>1200</v>
      </c>
      <c r="L140" s="85">
        <v>87400</v>
      </c>
    </row>
    <row r="141" spans="1:12" ht="12.75">
      <c r="A141" s="82">
        <v>134</v>
      </c>
      <c r="B141" s="83">
        <v>404000</v>
      </c>
      <c r="C141" s="84">
        <v>407000</v>
      </c>
      <c r="D141" s="84">
        <v>17000</v>
      </c>
      <c r="E141" s="84">
        <v>13760</v>
      </c>
      <c r="F141" s="84">
        <v>10530</v>
      </c>
      <c r="G141" s="84">
        <v>7800</v>
      </c>
      <c r="H141" s="84">
        <v>6180</v>
      </c>
      <c r="I141" s="84">
        <v>4560</v>
      </c>
      <c r="J141" s="84">
        <v>2950</v>
      </c>
      <c r="K141" s="84">
        <v>1330</v>
      </c>
      <c r="L141" s="85">
        <v>89000</v>
      </c>
    </row>
    <row r="142" spans="1:12" ht="12.75">
      <c r="A142" s="82">
        <v>135</v>
      </c>
      <c r="B142" s="83">
        <v>407000</v>
      </c>
      <c r="C142" s="84">
        <v>410000</v>
      </c>
      <c r="D142" s="84">
        <v>17240</v>
      </c>
      <c r="E142" s="84">
        <v>14010</v>
      </c>
      <c r="F142" s="84">
        <v>10770</v>
      </c>
      <c r="G142" s="84">
        <v>7920</v>
      </c>
      <c r="H142" s="84">
        <v>6300</v>
      </c>
      <c r="I142" s="84">
        <v>4690</v>
      </c>
      <c r="J142" s="84">
        <v>3070</v>
      </c>
      <c r="K142" s="84">
        <v>1450</v>
      </c>
      <c r="L142" s="85">
        <v>90800</v>
      </c>
    </row>
    <row r="143" spans="1:12" ht="12.75">
      <c r="A143" s="82">
        <v>136</v>
      </c>
      <c r="B143" s="83">
        <v>410000</v>
      </c>
      <c r="C143" s="84">
        <v>413000</v>
      </c>
      <c r="D143" s="84">
        <v>17490</v>
      </c>
      <c r="E143" s="84">
        <v>14250</v>
      </c>
      <c r="F143" s="84">
        <v>11020</v>
      </c>
      <c r="G143" s="84">
        <v>8050</v>
      </c>
      <c r="H143" s="84">
        <v>6420</v>
      </c>
      <c r="I143" s="84">
        <v>4810</v>
      </c>
      <c r="J143" s="84">
        <v>3200</v>
      </c>
      <c r="K143" s="84">
        <v>1570</v>
      </c>
      <c r="L143" s="85">
        <v>92500</v>
      </c>
    </row>
    <row r="144" spans="1:12" ht="12.75">
      <c r="A144" s="82">
        <v>137</v>
      </c>
      <c r="B144" s="83">
        <v>413000</v>
      </c>
      <c r="C144" s="84">
        <v>416000</v>
      </c>
      <c r="D144" s="84">
        <v>17730</v>
      </c>
      <c r="E144" s="84">
        <v>14500</v>
      </c>
      <c r="F144" s="84">
        <v>11260</v>
      </c>
      <c r="G144" s="84">
        <v>8170</v>
      </c>
      <c r="H144" s="84">
        <v>6540</v>
      </c>
      <c r="I144" s="84">
        <v>4930</v>
      </c>
      <c r="J144" s="84">
        <v>3320</v>
      </c>
      <c r="K144" s="84">
        <v>1690</v>
      </c>
      <c r="L144" s="85">
        <v>94100</v>
      </c>
    </row>
    <row r="145" spans="1:12" ht="12.75">
      <c r="A145" s="82">
        <v>138</v>
      </c>
      <c r="B145" s="83">
        <v>416000</v>
      </c>
      <c r="C145" s="84">
        <v>419000</v>
      </c>
      <c r="D145" s="84">
        <v>17980</v>
      </c>
      <c r="E145" s="84">
        <v>14740</v>
      </c>
      <c r="F145" s="84">
        <v>11510</v>
      </c>
      <c r="G145" s="84">
        <v>8290</v>
      </c>
      <c r="H145" s="84">
        <v>6670</v>
      </c>
      <c r="I145" s="84">
        <v>5050</v>
      </c>
      <c r="J145" s="84">
        <v>3440</v>
      </c>
      <c r="K145" s="84">
        <v>1820</v>
      </c>
      <c r="L145" s="85">
        <v>95900</v>
      </c>
    </row>
    <row r="146" spans="1:12" ht="12.75">
      <c r="A146" s="82">
        <v>139</v>
      </c>
      <c r="B146" s="83">
        <v>419000</v>
      </c>
      <c r="C146" s="84">
        <v>422000</v>
      </c>
      <c r="D146" s="84">
        <v>18220</v>
      </c>
      <c r="E146" s="84">
        <v>14990</v>
      </c>
      <c r="F146" s="84">
        <v>11750</v>
      </c>
      <c r="G146" s="84">
        <v>8530</v>
      </c>
      <c r="H146" s="84">
        <v>6790</v>
      </c>
      <c r="I146" s="84">
        <v>5180</v>
      </c>
      <c r="J146" s="84">
        <v>3560</v>
      </c>
      <c r="K146" s="84">
        <v>1940</v>
      </c>
      <c r="L146" s="85">
        <v>97600</v>
      </c>
    </row>
    <row r="147" spans="1:12" ht="12.75">
      <c r="A147" s="82">
        <v>140</v>
      </c>
      <c r="B147" s="83">
        <v>422000</v>
      </c>
      <c r="C147" s="84">
        <v>425000</v>
      </c>
      <c r="D147" s="84">
        <v>18470</v>
      </c>
      <c r="E147" s="84">
        <v>15230</v>
      </c>
      <c r="F147" s="84">
        <v>12000</v>
      </c>
      <c r="G147" s="84">
        <v>8770</v>
      </c>
      <c r="H147" s="84">
        <v>6910</v>
      </c>
      <c r="I147" s="84">
        <v>5300</v>
      </c>
      <c r="J147" s="84">
        <v>3690</v>
      </c>
      <c r="K147" s="84">
        <v>2060</v>
      </c>
      <c r="L147" s="85">
        <v>99200</v>
      </c>
    </row>
    <row r="148" spans="1:12" ht="12.75">
      <c r="A148" s="82">
        <v>141</v>
      </c>
      <c r="B148" s="83">
        <v>425000</v>
      </c>
      <c r="C148" s="84">
        <v>428000</v>
      </c>
      <c r="D148" s="84">
        <v>18710</v>
      </c>
      <c r="E148" s="84">
        <v>15480</v>
      </c>
      <c r="F148" s="84">
        <v>12240</v>
      </c>
      <c r="G148" s="84">
        <v>9020</v>
      </c>
      <c r="H148" s="84">
        <v>7030</v>
      </c>
      <c r="I148" s="84">
        <v>5420</v>
      </c>
      <c r="J148" s="84">
        <v>3810</v>
      </c>
      <c r="K148" s="84">
        <v>2180</v>
      </c>
      <c r="L148" s="85">
        <v>101000</v>
      </c>
    </row>
    <row r="149" spans="1:12" ht="12.75">
      <c r="A149" s="82">
        <v>142</v>
      </c>
      <c r="B149" s="83">
        <v>428000</v>
      </c>
      <c r="C149" s="84">
        <v>431000</v>
      </c>
      <c r="D149" s="84">
        <v>18960</v>
      </c>
      <c r="E149" s="84">
        <v>15720</v>
      </c>
      <c r="F149" s="84">
        <v>12490</v>
      </c>
      <c r="G149" s="84">
        <v>9260</v>
      </c>
      <c r="H149" s="84">
        <v>7160</v>
      </c>
      <c r="I149" s="84">
        <v>5540</v>
      </c>
      <c r="J149" s="84">
        <v>3930</v>
      </c>
      <c r="K149" s="84">
        <v>2310</v>
      </c>
      <c r="L149" s="85">
        <v>102600</v>
      </c>
    </row>
    <row r="150" spans="1:12" ht="12.75">
      <c r="A150" s="82">
        <v>143</v>
      </c>
      <c r="B150" s="83">
        <v>431000</v>
      </c>
      <c r="C150" s="84">
        <v>434000</v>
      </c>
      <c r="D150" s="84">
        <v>19210</v>
      </c>
      <c r="E150" s="84">
        <v>15970</v>
      </c>
      <c r="F150" s="84">
        <v>12730</v>
      </c>
      <c r="G150" s="84">
        <v>9510</v>
      </c>
      <c r="H150" s="84">
        <v>7280</v>
      </c>
      <c r="I150" s="84">
        <v>5670</v>
      </c>
      <c r="J150" s="84">
        <v>4050</v>
      </c>
      <c r="K150" s="84">
        <v>2430</v>
      </c>
      <c r="L150" s="85">
        <v>104300</v>
      </c>
    </row>
    <row r="151" spans="1:12" ht="12.75">
      <c r="A151" s="82">
        <v>144</v>
      </c>
      <c r="B151" s="83">
        <v>434000</v>
      </c>
      <c r="C151" s="84">
        <v>437000</v>
      </c>
      <c r="D151" s="84">
        <v>19450</v>
      </c>
      <c r="E151" s="84">
        <v>16210</v>
      </c>
      <c r="F151" s="84">
        <v>12980</v>
      </c>
      <c r="G151" s="84">
        <v>9750</v>
      </c>
      <c r="H151" s="84">
        <v>7400</v>
      </c>
      <c r="I151" s="84">
        <v>5790</v>
      </c>
      <c r="J151" s="84">
        <v>4180</v>
      </c>
      <c r="K151" s="84">
        <v>2550</v>
      </c>
      <c r="L151" s="85">
        <v>106100</v>
      </c>
    </row>
    <row r="152" spans="1:12" ht="12.75">
      <c r="A152" s="82">
        <v>145</v>
      </c>
      <c r="B152" s="83">
        <v>437000</v>
      </c>
      <c r="C152" s="84">
        <v>440000</v>
      </c>
      <c r="D152" s="84">
        <v>19700</v>
      </c>
      <c r="E152" s="84">
        <v>16460</v>
      </c>
      <c r="F152" s="84">
        <v>13220</v>
      </c>
      <c r="G152" s="84">
        <v>10000</v>
      </c>
      <c r="H152" s="84">
        <v>7520</v>
      </c>
      <c r="I152" s="84">
        <v>5910</v>
      </c>
      <c r="J152" s="84">
        <v>4300</v>
      </c>
      <c r="K152" s="84">
        <v>2680</v>
      </c>
      <c r="L152" s="85">
        <v>107700</v>
      </c>
    </row>
    <row r="153" spans="1:12" ht="12.75">
      <c r="A153" s="82">
        <v>146</v>
      </c>
      <c r="B153" s="83">
        <v>440000</v>
      </c>
      <c r="C153" s="84">
        <v>443000</v>
      </c>
      <c r="D153" s="84">
        <v>20090</v>
      </c>
      <c r="E153" s="84">
        <v>16700</v>
      </c>
      <c r="F153" s="84">
        <v>13470</v>
      </c>
      <c r="G153" s="84">
        <v>10240</v>
      </c>
      <c r="H153" s="84">
        <v>7650</v>
      </c>
      <c r="I153" s="84">
        <v>6030</v>
      </c>
      <c r="J153" s="84">
        <v>4420</v>
      </c>
      <c r="K153" s="84">
        <v>2800</v>
      </c>
      <c r="L153" s="85">
        <v>109500</v>
      </c>
    </row>
    <row r="154" spans="1:12" ht="12.75">
      <c r="A154" s="82">
        <v>147</v>
      </c>
      <c r="B154" s="83">
        <v>443000</v>
      </c>
      <c r="C154" s="84">
        <v>446000</v>
      </c>
      <c r="D154" s="84">
        <v>20580</v>
      </c>
      <c r="E154" s="84">
        <v>16950</v>
      </c>
      <c r="F154" s="84">
        <v>13710</v>
      </c>
      <c r="G154" s="84">
        <v>10490</v>
      </c>
      <c r="H154" s="84">
        <v>7770</v>
      </c>
      <c r="I154" s="84">
        <v>6160</v>
      </c>
      <c r="J154" s="84">
        <v>4540</v>
      </c>
      <c r="K154" s="84">
        <v>2920</v>
      </c>
      <c r="L154" s="85">
        <v>111200</v>
      </c>
    </row>
    <row r="155" spans="1:12" ht="12.75">
      <c r="A155" s="82">
        <v>148</v>
      </c>
      <c r="B155" s="83">
        <v>446000</v>
      </c>
      <c r="C155" s="84">
        <v>449000</v>
      </c>
      <c r="D155" s="84">
        <v>21070</v>
      </c>
      <c r="E155" s="84">
        <v>17190</v>
      </c>
      <c r="F155" s="84">
        <v>13960</v>
      </c>
      <c r="G155" s="84">
        <v>10730</v>
      </c>
      <c r="H155" s="84">
        <v>7890</v>
      </c>
      <c r="I155" s="84">
        <v>6280</v>
      </c>
      <c r="J155" s="84">
        <v>4670</v>
      </c>
      <c r="K155" s="84">
        <v>3040</v>
      </c>
      <c r="L155" s="85">
        <v>112800</v>
      </c>
    </row>
    <row r="156" spans="1:12" ht="12.75">
      <c r="A156" s="82">
        <v>149</v>
      </c>
      <c r="B156" s="83">
        <v>449000</v>
      </c>
      <c r="C156" s="84">
        <v>452000</v>
      </c>
      <c r="D156" s="84">
        <v>21560</v>
      </c>
      <c r="E156" s="84">
        <v>17440</v>
      </c>
      <c r="F156" s="84">
        <v>14200</v>
      </c>
      <c r="G156" s="84">
        <v>10980</v>
      </c>
      <c r="H156" s="84">
        <v>8010</v>
      </c>
      <c r="I156" s="84">
        <v>6400</v>
      </c>
      <c r="J156" s="84">
        <v>4790</v>
      </c>
      <c r="K156" s="84">
        <v>3170</v>
      </c>
      <c r="L156" s="85">
        <v>114600</v>
      </c>
    </row>
    <row r="157" spans="1:12" ht="12.75">
      <c r="A157" s="82">
        <v>150</v>
      </c>
      <c r="B157" s="83">
        <v>452000</v>
      </c>
      <c r="C157" s="84">
        <v>455000</v>
      </c>
      <c r="D157" s="84">
        <v>22050</v>
      </c>
      <c r="E157" s="84">
        <v>17680</v>
      </c>
      <c r="F157" s="84">
        <v>14450</v>
      </c>
      <c r="G157" s="84">
        <v>11220</v>
      </c>
      <c r="H157" s="84">
        <v>8140</v>
      </c>
      <c r="I157" s="84">
        <v>6520</v>
      </c>
      <c r="J157" s="84">
        <v>4910</v>
      </c>
      <c r="K157" s="84">
        <v>3290</v>
      </c>
      <c r="L157" s="85">
        <v>116300</v>
      </c>
    </row>
    <row r="158" spans="1:12" ht="12.75">
      <c r="A158" s="82">
        <v>151</v>
      </c>
      <c r="B158" s="83">
        <v>455000</v>
      </c>
      <c r="C158" s="84">
        <v>458000</v>
      </c>
      <c r="D158" s="84">
        <v>22540</v>
      </c>
      <c r="E158" s="84">
        <v>17930</v>
      </c>
      <c r="F158" s="84">
        <v>14690</v>
      </c>
      <c r="G158" s="84">
        <v>11470</v>
      </c>
      <c r="H158" s="84">
        <v>8260</v>
      </c>
      <c r="I158" s="84">
        <v>6650</v>
      </c>
      <c r="J158" s="84">
        <v>5030</v>
      </c>
      <c r="K158" s="84">
        <v>3410</v>
      </c>
      <c r="L158" s="85">
        <v>117900</v>
      </c>
    </row>
    <row r="159" spans="1:12" ht="12.75">
      <c r="A159" s="82">
        <v>152</v>
      </c>
      <c r="B159" s="83">
        <v>458000</v>
      </c>
      <c r="C159" s="84">
        <v>461000</v>
      </c>
      <c r="D159" s="84">
        <v>23030</v>
      </c>
      <c r="E159" s="84">
        <v>18170</v>
      </c>
      <c r="F159" s="84">
        <v>14940</v>
      </c>
      <c r="G159" s="84">
        <v>11710</v>
      </c>
      <c r="H159" s="84">
        <v>8470</v>
      </c>
      <c r="I159" s="84">
        <v>6770</v>
      </c>
      <c r="J159" s="84">
        <v>5160</v>
      </c>
      <c r="K159" s="84">
        <v>3530</v>
      </c>
      <c r="L159" s="85">
        <v>119700</v>
      </c>
    </row>
    <row r="160" spans="1:12" ht="12.75">
      <c r="A160" s="82">
        <v>153</v>
      </c>
      <c r="B160" s="83">
        <v>461000</v>
      </c>
      <c r="C160" s="84">
        <v>464000</v>
      </c>
      <c r="D160" s="84">
        <v>23520</v>
      </c>
      <c r="E160" s="84">
        <v>18420</v>
      </c>
      <c r="F160" s="84">
        <v>15180</v>
      </c>
      <c r="G160" s="84">
        <v>11960</v>
      </c>
      <c r="H160" s="84">
        <v>8720</v>
      </c>
      <c r="I160" s="84">
        <v>6890</v>
      </c>
      <c r="J160" s="84">
        <v>5280</v>
      </c>
      <c r="K160" s="84">
        <v>3660</v>
      </c>
      <c r="L160" s="85">
        <v>121400</v>
      </c>
    </row>
    <row r="161" spans="1:12" ht="12.75">
      <c r="A161" s="82">
        <v>154</v>
      </c>
      <c r="B161" s="83">
        <v>464000</v>
      </c>
      <c r="C161" s="84">
        <v>467000</v>
      </c>
      <c r="D161" s="84">
        <v>24010</v>
      </c>
      <c r="E161" s="84">
        <v>18660</v>
      </c>
      <c r="F161" s="84">
        <v>15430</v>
      </c>
      <c r="G161" s="84">
        <v>12200</v>
      </c>
      <c r="H161" s="84">
        <v>8960</v>
      </c>
      <c r="I161" s="84">
        <v>7010</v>
      </c>
      <c r="J161" s="84">
        <v>5400</v>
      </c>
      <c r="K161" s="84">
        <v>3780</v>
      </c>
      <c r="L161" s="85">
        <v>123000</v>
      </c>
    </row>
    <row r="162" spans="1:12" ht="12.75">
      <c r="A162" s="82">
        <v>155</v>
      </c>
      <c r="B162" s="83">
        <v>467000</v>
      </c>
      <c r="C162" s="84">
        <v>470000</v>
      </c>
      <c r="D162" s="84">
        <v>24500</v>
      </c>
      <c r="E162" s="84">
        <v>18910</v>
      </c>
      <c r="F162" s="84">
        <v>15670</v>
      </c>
      <c r="G162" s="84">
        <v>12450</v>
      </c>
      <c r="H162" s="84">
        <v>9210</v>
      </c>
      <c r="I162" s="84">
        <v>7140</v>
      </c>
      <c r="J162" s="84">
        <v>5520</v>
      </c>
      <c r="K162" s="84">
        <v>3900</v>
      </c>
      <c r="L162" s="85">
        <v>124800</v>
      </c>
    </row>
    <row r="163" spans="1:12" ht="12.75">
      <c r="A163" s="82">
        <v>156</v>
      </c>
      <c r="B163" s="83">
        <v>470000</v>
      </c>
      <c r="C163" s="84">
        <v>473000</v>
      </c>
      <c r="D163" s="84">
        <v>24990</v>
      </c>
      <c r="E163" s="84">
        <v>19150</v>
      </c>
      <c r="F163" s="84">
        <v>15920</v>
      </c>
      <c r="G163" s="84">
        <v>12690</v>
      </c>
      <c r="H163" s="84">
        <v>9450</v>
      </c>
      <c r="I163" s="84">
        <v>7260</v>
      </c>
      <c r="J163" s="84">
        <v>5650</v>
      </c>
      <c r="K163" s="84">
        <v>4020</v>
      </c>
      <c r="L163" s="85">
        <v>126500</v>
      </c>
    </row>
    <row r="164" spans="1:12" ht="12.75">
      <c r="A164" s="82">
        <v>157</v>
      </c>
      <c r="B164" s="83">
        <v>473000</v>
      </c>
      <c r="C164" s="84">
        <v>476000</v>
      </c>
      <c r="D164" s="84">
        <v>25480</v>
      </c>
      <c r="E164" s="84">
        <v>19400</v>
      </c>
      <c r="F164" s="84">
        <v>16160</v>
      </c>
      <c r="G164" s="84">
        <v>12940</v>
      </c>
      <c r="H164" s="84">
        <v>9700</v>
      </c>
      <c r="I164" s="84">
        <v>7380</v>
      </c>
      <c r="J164" s="84">
        <v>5770</v>
      </c>
      <c r="K164" s="84">
        <v>4150</v>
      </c>
      <c r="L164" s="85">
        <v>128100</v>
      </c>
    </row>
    <row r="165" spans="1:12" ht="12.75">
      <c r="A165" s="82">
        <v>158</v>
      </c>
      <c r="B165" s="83">
        <v>476000</v>
      </c>
      <c r="C165" s="84">
        <v>479000</v>
      </c>
      <c r="D165" s="84">
        <v>25970</v>
      </c>
      <c r="E165" s="84">
        <v>19640</v>
      </c>
      <c r="F165" s="84">
        <v>16410</v>
      </c>
      <c r="G165" s="84">
        <v>13180</v>
      </c>
      <c r="H165" s="84">
        <v>9940</v>
      </c>
      <c r="I165" s="84">
        <v>7500</v>
      </c>
      <c r="J165" s="84">
        <v>5890</v>
      </c>
      <c r="K165" s="84">
        <v>4270</v>
      </c>
      <c r="L165" s="85">
        <v>129900</v>
      </c>
    </row>
    <row r="166" spans="1:12" ht="12.75">
      <c r="A166" s="82">
        <v>159</v>
      </c>
      <c r="B166" s="83">
        <v>479000</v>
      </c>
      <c r="C166" s="84">
        <v>482000</v>
      </c>
      <c r="D166" s="84">
        <v>26460</v>
      </c>
      <c r="E166" s="84">
        <v>20000</v>
      </c>
      <c r="F166" s="84">
        <v>16650</v>
      </c>
      <c r="G166" s="84">
        <v>13430</v>
      </c>
      <c r="H166" s="84">
        <v>10190</v>
      </c>
      <c r="I166" s="84">
        <v>7630</v>
      </c>
      <c r="J166" s="84">
        <v>6010</v>
      </c>
      <c r="K166" s="84">
        <v>4390</v>
      </c>
      <c r="L166" s="85">
        <v>131600</v>
      </c>
    </row>
    <row r="167" spans="1:12" ht="12.75">
      <c r="A167" s="82">
        <v>160</v>
      </c>
      <c r="B167" s="83">
        <v>482000</v>
      </c>
      <c r="C167" s="84">
        <v>485000</v>
      </c>
      <c r="D167" s="84">
        <v>26950</v>
      </c>
      <c r="E167" s="84">
        <v>20490</v>
      </c>
      <c r="F167" s="84">
        <v>16900</v>
      </c>
      <c r="G167" s="84">
        <v>13670</v>
      </c>
      <c r="H167" s="84">
        <v>10430</v>
      </c>
      <c r="I167" s="84">
        <v>7750</v>
      </c>
      <c r="J167" s="84">
        <v>6140</v>
      </c>
      <c r="K167" s="84">
        <v>4510</v>
      </c>
      <c r="L167" s="85">
        <v>133200</v>
      </c>
    </row>
    <row r="168" spans="1:12" ht="12.75">
      <c r="A168" s="82">
        <v>161</v>
      </c>
      <c r="B168" s="83">
        <v>485000</v>
      </c>
      <c r="C168" s="84">
        <v>488000</v>
      </c>
      <c r="D168" s="84">
        <v>27440</v>
      </c>
      <c r="E168" s="84">
        <v>20980</v>
      </c>
      <c r="F168" s="84">
        <v>17140</v>
      </c>
      <c r="G168" s="84">
        <v>13920</v>
      </c>
      <c r="H168" s="84">
        <v>10680</v>
      </c>
      <c r="I168" s="84">
        <v>7870</v>
      </c>
      <c r="J168" s="84">
        <v>6260</v>
      </c>
      <c r="K168" s="84">
        <v>4640</v>
      </c>
      <c r="L168" s="85">
        <v>135000</v>
      </c>
    </row>
    <row r="169" spans="1:12" ht="12.75">
      <c r="A169" s="82">
        <v>162</v>
      </c>
      <c r="B169" s="83">
        <v>488000</v>
      </c>
      <c r="C169" s="84">
        <v>491000</v>
      </c>
      <c r="D169" s="84">
        <v>27930</v>
      </c>
      <c r="E169" s="84">
        <v>21470</v>
      </c>
      <c r="F169" s="84">
        <v>17390</v>
      </c>
      <c r="G169" s="84">
        <v>14160</v>
      </c>
      <c r="H169" s="84">
        <v>10920</v>
      </c>
      <c r="I169" s="84">
        <v>7990</v>
      </c>
      <c r="J169" s="84">
        <v>6380</v>
      </c>
      <c r="K169" s="84">
        <v>4760</v>
      </c>
      <c r="L169" s="85">
        <v>136600</v>
      </c>
    </row>
    <row r="170" spans="1:12" ht="12.75">
      <c r="A170" s="82">
        <v>163</v>
      </c>
      <c r="B170" s="83">
        <v>491000</v>
      </c>
      <c r="C170" s="84">
        <v>494000</v>
      </c>
      <c r="D170" s="84">
        <v>28420</v>
      </c>
      <c r="E170" s="84">
        <v>21960</v>
      </c>
      <c r="F170" s="84">
        <v>17630</v>
      </c>
      <c r="G170" s="84">
        <v>14410</v>
      </c>
      <c r="H170" s="84">
        <v>11170</v>
      </c>
      <c r="I170" s="84">
        <v>8120</v>
      </c>
      <c r="J170" s="84">
        <v>6500</v>
      </c>
      <c r="K170" s="84">
        <v>4880</v>
      </c>
      <c r="L170" s="85">
        <v>138300</v>
      </c>
    </row>
    <row r="171" spans="1:12" ht="12.75">
      <c r="A171" s="82">
        <v>164</v>
      </c>
      <c r="B171" s="83">
        <v>494000</v>
      </c>
      <c r="C171" s="84">
        <v>497000</v>
      </c>
      <c r="D171" s="84">
        <v>28910</v>
      </c>
      <c r="E171" s="84">
        <v>22450</v>
      </c>
      <c r="F171" s="84">
        <v>17880</v>
      </c>
      <c r="G171" s="84">
        <v>14650</v>
      </c>
      <c r="H171" s="84">
        <v>11410</v>
      </c>
      <c r="I171" s="84">
        <v>8240</v>
      </c>
      <c r="J171" s="84">
        <v>6630</v>
      </c>
      <c r="K171" s="84">
        <v>5000</v>
      </c>
      <c r="L171" s="85">
        <v>140100</v>
      </c>
    </row>
    <row r="172" spans="1:12" ht="12.75">
      <c r="A172" s="82">
        <v>165</v>
      </c>
      <c r="B172" s="83">
        <v>497000</v>
      </c>
      <c r="C172" s="84">
        <v>500000</v>
      </c>
      <c r="D172" s="84">
        <v>29400</v>
      </c>
      <c r="E172" s="84">
        <v>22940</v>
      </c>
      <c r="F172" s="84">
        <v>18120</v>
      </c>
      <c r="G172" s="84">
        <v>14900</v>
      </c>
      <c r="H172" s="84">
        <v>11660</v>
      </c>
      <c r="I172" s="84">
        <v>8420</v>
      </c>
      <c r="J172" s="84">
        <v>6750</v>
      </c>
      <c r="K172" s="84">
        <v>5130</v>
      </c>
      <c r="L172" s="85">
        <v>141700</v>
      </c>
    </row>
    <row r="173" spans="1:12" ht="12.75">
      <c r="A173" s="82">
        <v>166</v>
      </c>
      <c r="B173" s="83">
        <v>500000</v>
      </c>
      <c r="C173" s="84">
        <v>503000</v>
      </c>
      <c r="D173" s="84">
        <v>29890</v>
      </c>
      <c r="E173" s="84">
        <v>23430</v>
      </c>
      <c r="F173" s="84">
        <v>18370</v>
      </c>
      <c r="G173" s="84">
        <v>15140</v>
      </c>
      <c r="H173" s="84">
        <v>11900</v>
      </c>
      <c r="I173" s="84">
        <v>8670</v>
      </c>
      <c r="J173" s="84">
        <v>6870</v>
      </c>
      <c r="K173" s="84">
        <v>5250</v>
      </c>
      <c r="L173" s="85">
        <v>143500</v>
      </c>
    </row>
    <row r="174" spans="1:12" ht="12.75">
      <c r="A174" s="82">
        <v>167</v>
      </c>
      <c r="B174" s="83">
        <v>503000</v>
      </c>
      <c r="C174" s="84">
        <v>506000</v>
      </c>
      <c r="D174" s="84">
        <v>30380</v>
      </c>
      <c r="E174" s="84">
        <v>23920</v>
      </c>
      <c r="F174" s="84">
        <v>18610</v>
      </c>
      <c r="G174" s="84">
        <v>15390</v>
      </c>
      <c r="H174" s="84">
        <v>12150</v>
      </c>
      <c r="I174" s="84">
        <v>8910</v>
      </c>
      <c r="J174" s="84">
        <v>6990</v>
      </c>
      <c r="K174" s="84">
        <v>5370</v>
      </c>
      <c r="L174" s="85">
        <v>145200</v>
      </c>
    </row>
    <row r="175" spans="1:12" ht="12.75">
      <c r="A175" s="82">
        <v>168</v>
      </c>
      <c r="B175" s="83">
        <v>506000</v>
      </c>
      <c r="C175" s="84">
        <v>509000</v>
      </c>
      <c r="D175" s="84">
        <v>30880</v>
      </c>
      <c r="E175" s="84">
        <v>24410</v>
      </c>
      <c r="F175" s="84">
        <v>18860</v>
      </c>
      <c r="G175" s="84">
        <v>15630</v>
      </c>
      <c r="H175" s="84">
        <v>12390</v>
      </c>
      <c r="I175" s="84">
        <v>9160</v>
      </c>
      <c r="J175" s="84">
        <v>7120</v>
      </c>
      <c r="K175" s="84">
        <v>5490</v>
      </c>
      <c r="L175" s="85">
        <v>146800</v>
      </c>
    </row>
    <row r="176" spans="1:12" ht="12.75">
      <c r="A176" s="82">
        <v>169</v>
      </c>
      <c r="B176" s="83">
        <v>509000</v>
      </c>
      <c r="C176" s="84">
        <v>512000</v>
      </c>
      <c r="D176" s="84">
        <v>31370</v>
      </c>
      <c r="E176" s="84">
        <v>24900</v>
      </c>
      <c r="F176" s="84">
        <v>19100</v>
      </c>
      <c r="G176" s="84">
        <v>15880</v>
      </c>
      <c r="H176" s="84">
        <v>12640</v>
      </c>
      <c r="I176" s="84">
        <v>9400</v>
      </c>
      <c r="J176" s="84">
        <v>7240</v>
      </c>
      <c r="K176" s="84">
        <v>5620</v>
      </c>
      <c r="L176" s="85">
        <v>148600</v>
      </c>
    </row>
    <row r="177" spans="1:12" ht="12.75">
      <c r="A177" s="82">
        <v>170</v>
      </c>
      <c r="B177" s="83">
        <v>512000</v>
      </c>
      <c r="C177" s="84">
        <v>515000</v>
      </c>
      <c r="D177" s="84">
        <v>31860</v>
      </c>
      <c r="E177" s="84">
        <v>25390</v>
      </c>
      <c r="F177" s="84">
        <v>19350</v>
      </c>
      <c r="G177" s="84">
        <v>16120</v>
      </c>
      <c r="H177" s="84">
        <v>12890</v>
      </c>
      <c r="I177" s="84">
        <v>9650</v>
      </c>
      <c r="J177" s="84">
        <v>7360</v>
      </c>
      <c r="K177" s="84">
        <v>5740</v>
      </c>
      <c r="L177" s="85">
        <v>150300</v>
      </c>
    </row>
    <row r="178" spans="1:12" ht="12.75">
      <c r="A178" s="82">
        <v>171</v>
      </c>
      <c r="B178" s="83">
        <v>515000</v>
      </c>
      <c r="C178" s="84">
        <v>518000</v>
      </c>
      <c r="D178" s="84">
        <v>32350</v>
      </c>
      <c r="E178" s="84">
        <v>25880</v>
      </c>
      <c r="F178" s="84">
        <v>19590</v>
      </c>
      <c r="G178" s="84">
        <v>16370</v>
      </c>
      <c r="H178" s="84">
        <v>13130</v>
      </c>
      <c r="I178" s="84">
        <v>9890</v>
      </c>
      <c r="J178" s="84">
        <v>7480</v>
      </c>
      <c r="K178" s="84">
        <v>5860</v>
      </c>
      <c r="L178" s="85">
        <v>151900</v>
      </c>
    </row>
    <row r="179" spans="1:12" ht="12.75">
      <c r="A179" s="82">
        <v>172</v>
      </c>
      <c r="B179" s="83">
        <v>518000</v>
      </c>
      <c r="C179" s="84">
        <v>521000</v>
      </c>
      <c r="D179" s="84">
        <v>32840</v>
      </c>
      <c r="E179" s="84">
        <v>26370</v>
      </c>
      <c r="F179" s="84">
        <v>19900</v>
      </c>
      <c r="G179" s="84">
        <v>16610</v>
      </c>
      <c r="H179" s="84">
        <v>13380</v>
      </c>
      <c r="I179" s="84">
        <v>10140</v>
      </c>
      <c r="J179" s="84">
        <v>7610</v>
      </c>
      <c r="K179" s="84">
        <v>5980</v>
      </c>
      <c r="L179" s="85">
        <v>153700</v>
      </c>
    </row>
    <row r="180" spans="1:12" ht="12.75">
      <c r="A180" s="82">
        <v>173</v>
      </c>
      <c r="B180" s="83">
        <v>521000</v>
      </c>
      <c r="C180" s="84">
        <v>524000</v>
      </c>
      <c r="D180" s="84">
        <v>33330</v>
      </c>
      <c r="E180" s="84">
        <v>26860</v>
      </c>
      <c r="F180" s="84">
        <v>20390</v>
      </c>
      <c r="G180" s="84">
        <v>16860</v>
      </c>
      <c r="H180" s="84">
        <v>13620</v>
      </c>
      <c r="I180" s="84">
        <v>10380</v>
      </c>
      <c r="J180" s="84">
        <v>7730</v>
      </c>
      <c r="K180" s="84">
        <v>6110</v>
      </c>
      <c r="L180" s="85">
        <v>155400</v>
      </c>
    </row>
    <row r="181" spans="1:12" ht="12.75">
      <c r="A181" s="82">
        <v>174</v>
      </c>
      <c r="B181" s="83">
        <v>524000</v>
      </c>
      <c r="C181" s="84">
        <v>527000</v>
      </c>
      <c r="D181" s="84">
        <v>33820</v>
      </c>
      <c r="E181" s="84">
        <v>27350</v>
      </c>
      <c r="F181" s="84">
        <v>20880</v>
      </c>
      <c r="G181" s="84">
        <v>17100</v>
      </c>
      <c r="H181" s="84">
        <v>13870</v>
      </c>
      <c r="I181" s="84">
        <v>10630</v>
      </c>
      <c r="J181" s="84">
        <v>7850</v>
      </c>
      <c r="K181" s="84">
        <v>6230</v>
      </c>
      <c r="L181" s="85">
        <v>157000</v>
      </c>
    </row>
    <row r="182" spans="1:12" ht="12.75">
      <c r="A182" s="82">
        <v>175</v>
      </c>
      <c r="B182" s="83">
        <v>527000</v>
      </c>
      <c r="C182" s="84">
        <v>530000</v>
      </c>
      <c r="D182" s="84">
        <v>34310</v>
      </c>
      <c r="E182" s="84">
        <v>27840</v>
      </c>
      <c r="F182" s="84">
        <v>21370</v>
      </c>
      <c r="G182" s="84">
        <v>17350</v>
      </c>
      <c r="H182" s="84">
        <v>14110</v>
      </c>
      <c r="I182" s="84">
        <v>10870</v>
      </c>
      <c r="J182" s="84">
        <v>7970</v>
      </c>
      <c r="K182" s="84">
        <v>6350</v>
      </c>
      <c r="L182" s="85">
        <v>158800</v>
      </c>
    </row>
    <row r="183" spans="1:12" ht="12.75">
      <c r="A183" s="82">
        <v>176</v>
      </c>
      <c r="B183" s="83">
        <v>530000</v>
      </c>
      <c r="C183" s="84">
        <v>533000</v>
      </c>
      <c r="D183" s="84">
        <v>34800</v>
      </c>
      <c r="E183" s="84">
        <v>28330</v>
      </c>
      <c r="F183" s="84">
        <v>21860</v>
      </c>
      <c r="G183" s="84">
        <v>17590</v>
      </c>
      <c r="H183" s="84">
        <v>14360</v>
      </c>
      <c r="I183" s="84">
        <v>11120</v>
      </c>
      <c r="J183" s="84">
        <v>8100</v>
      </c>
      <c r="K183" s="84">
        <v>6470</v>
      </c>
      <c r="L183" s="85">
        <v>160300</v>
      </c>
    </row>
    <row r="184" spans="1:12" ht="12.75">
      <c r="A184" s="82">
        <v>177</v>
      </c>
      <c r="B184" s="83">
        <v>533000</v>
      </c>
      <c r="C184" s="84">
        <v>536000</v>
      </c>
      <c r="D184" s="84">
        <v>35290</v>
      </c>
      <c r="E184" s="84">
        <v>28820</v>
      </c>
      <c r="F184" s="84">
        <v>22350</v>
      </c>
      <c r="G184" s="84">
        <v>17840</v>
      </c>
      <c r="H184" s="84">
        <v>14600</v>
      </c>
      <c r="I184" s="84">
        <v>11360</v>
      </c>
      <c r="J184" s="84">
        <v>8220</v>
      </c>
      <c r="K184" s="84">
        <v>6600</v>
      </c>
      <c r="L184" s="85">
        <v>161900</v>
      </c>
    </row>
    <row r="185" spans="1:12" ht="12.75">
      <c r="A185" s="82">
        <v>178</v>
      </c>
      <c r="B185" s="83">
        <v>536000</v>
      </c>
      <c r="C185" s="84">
        <v>539000</v>
      </c>
      <c r="D185" s="84">
        <v>35780</v>
      </c>
      <c r="E185" s="84">
        <v>29310</v>
      </c>
      <c r="F185" s="84">
        <v>22840</v>
      </c>
      <c r="G185" s="84">
        <v>18080</v>
      </c>
      <c r="H185" s="84">
        <v>14850</v>
      </c>
      <c r="I185" s="84">
        <v>11610</v>
      </c>
      <c r="J185" s="84">
        <v>8380</v>
      </c>
      <c r="K185" s="84">
        <v>6720</v>
      </c>
      <c r="L185" s="85">
        <v>163500</v>
      </c>
    </row>
    <row r="186" spans="1:12" ht="12.75">
      <c r="A186" s="82">
        <v>179</v>
      </c>
      <c r="B186" s="83">
        <v>539000</v>
      </c>
      <c r="C186" s="84">
        <v>542000</v>
      </c>
      <c r="D186" s="84">
        <v>36270</v>
      </c>
      <c r="E186" s="84">
        <v>29800</v>
      </c>
      <c r="F186" s="84">
        <v>23330</v>
      </c>
      <c r="G186" s="84">
        <v>18330</v>
      </c>
      <c r="H186" s="84">
        <v>15090</v>
      </c>
      <c r="I186" s="84">
        <v>11850</v>
      </c>
      <c r="J186" s="84">
        <v>8630</v>
      </c>
      <c r="K186" s="84">
        <v>6840</v>
      </c>
      <c r="L186" s="85">
        <v>165000</v>
      </c>
    </row>
    <row r="187" spans="1:12" ht="12.75">
      <c r="A187" s="82">
        <v>180</v>
      </c>
      <c r="B187" s="83">
        <v>542000</v>
      </c>
      <c r="C187" s="84">
        <v>545000</v>
      </c>
      <c r="D187" s="84">
        <v>36760</v>
      </c>
      <c r="E187" s="84">
        <v>30290</v>
      </c>
      <c r="F187" s="84">
        <v>23820</v>
      </c>
      <c r="G187" s="84">
        <v>18570</v>
      </c>
      <c r="H187" s="84">
        <v>15340</v>
      </c>
      <c r="I187" s="84">
        <v>12100</v>
      </c>
      <c r="J187" s="84">
        <v>8870</v>
      </c>
      <c r="K187" s="84">
        <v>6960</v>
      </c>
      <c r="L187" s="85">
        <v>166600</v>
      </c>
    </row>
    <row r="188" spans="1:12" ht="12.75">
      <c r="A188" s="82">
        <v>181</v>
      </c>
      <c r="B188" s="83">
        <v>545000</v>
      </c>
      <c r="C188" s="84">
        <v>548000</v>
      </c>
      <c r="D188" s="84">
        <v>37250</v>
      </c>
      <c r="E188" s="84">
        <v>30780</v>
      </c>
      <c r="F188" s="84">
        <v>24310</v>
      </c>
      <c r="G188" s="84">
        <v>18820</v>
      </c>
      <c r="H188" s="84">
        <v>15580</v>
      </c>
      <c r="I188" s="84">
        <v>12340</v>
      </c>
      <c r="J188" s="84">
        <v>9120</v>
      </c>
      <c r="K188" s="84">
        <v>7090</v>
      </c>
      <c r="L188" s="85">
        <v>168200</v>
      </c>
    </row>
    <row r="189" spans="1:12" ht="12.75">
      <c r="A189" s="82">
        <v>182</v>
      </c>
      <c r="B189" s="83">
        <v>548000</v>
      </c>
      <c r="C189" s="84">
        <v>551000</v>
      </c>
      <c r="D189" s="84">
        <v>37740</v>
      </c>
      <c r="E189" s="84">
        <v>31270</v>
      </c>
      <c r="F189" s="84">
        <v>24800</v>
      </c>
      <c r="G189" s="84">
        <v>19060</v>
      </c>
      <c r="H189" s="84">
        <v>15830</v>
      </c>
      <c r="I189" s="84">
        <v>12590</v>
      </c>
      <c r="J189" s="84">
        <v>9360</v>
      </c>
      <c r="K189" s="84">
        <v>7210</v>
      </c>
      <c r="L189" s="85">
        <v>169800</v>
      </c>
    </row>
    <row r="190" spans="1:12" ht="12.75">
      <c r="A190" s="82">
        <v>183</v>
      </c>
      <c r="B190" s="83">
        <v>551000</v>
      </c>
      <c r="C190" s="84">
        <v>554000</v>
      </c>
      <c r="D190" s="84">
        <v>38280</v>
      </c>
      <c r="E190" s="84">
        <v>31810</v>
      </c>
      <c r="F190" s="84">
        <v>25340</v>
      </c>
      <c r="G190" s="84">
        <v>19330</v>
      </c>
      <c r="H190" s="84">
        <v>16100</v>
      </c>
      <c r="I190" s="84">
        <v>12860</v>
      </c>
      <c r="J190" s="84">
        <v>9630</v>
      </c>
      <c r="K190" s="84">
        <v>7350</v>
      </c>
      <c r="L190" s="85">
        <v>171300</v>
      </c>
    </row>
    <row r="191" spans="1:12" ht="12.75">
      <c r="A191" s="82">
        <v>184</v>
      </c>
      <c r="B191" s="83">
        <v>554000</v>
      </c>
      <c r="C191" s="84">
        <v>557000</v>
      </c>
      <c r="D191" s="84">
        <v>38830</v>
      </c>
      <c r="E191" s="84">
        <v>32370</v>
      </c>
      <c r="F191" s="84">
        <v>25890</v>
      </c>
      <c r="G191" s="84">
        <v>19600</v>
      </c>
      <c r="H191" s="84">
        <v>16380</v>
      </c>
      <c r="I191" s="84">
        <v>13140</v>
      </c>
      <c r="J191" s="84">
        <v>9900</v>
      </c>
      <c r="K191" s="84">
        <v>7480</v>
      </c>
      <c r="L191" s="85">
        <v>173000</v>
      </c>
    </row>
    <row r="192" spans="1:12" ht="12.75">
      <c r="A192" s="82">
        <v>185</v>
      </c>
      <c r="B192" s="83">
        <v>557000</v>
      </c>
      <c r="C192" s="84">
        <v>560000</v>
      </c>
      <c r="D192" s="84">
        <v>39380</v>
      </c>
      <c r="E192" s="84">
        <v>32920</v>
      </c>
      <c r="F192" s="84">
        <v>26440</v>
      </c>
      <c r="G192" s="84">
        <v>19980</v>
      </c>
      <c r="H192" s="84">
        <v>16650</v>
      </c>
      <c r="I192" s="84">
        <v>13420</v>
      </c>
      <c r="J192" s="84">
        <v>10180</v>
      </c>
      <c r="K192" s="84">
        <v>7630</v>
      </c>
      <c r="L192" s="85">
        <v>174500</v>
      </c>
    </row>
    <row r="193" spans="1:12" ht="12.75">
      <c r="A193" s="82">
        <v>186</v>
      </c>
      <c r="B193" s="83">
        <v>560000</v>
      </c>
      <c r="C193" s="84">
        <v>563000</v>
      </c>
      <c r="D193" s="84">
        <v>39930</v>
      </c>
      <c r="E193" s="84">
        <v>33470</v>
      </c>
      <c r="F193" s="84">
        <v>27000</v>
      </c>
      <c r="G193" s="84">
        <v>20530</v>
      </c>
      <c r="H193" s="84">
        <v>16930</v>
      </c>
      <c r="I193" s="84">
        <v>13690</v>
      </c>
      <c r="J193" s="84">
        <v>10460</v>
      </c>
      <c r="K193" s="84">
        <v>7760</v>
      </c>
      <c r="L193" s="85">
        <v>175900</v>
      </c>
    </row>
    <row r="194" spans="1:12" ht="12.75">
      <c r="A194" s="82">
        <v>187</v>
      </c>
      <c r="B194" s="83">
        <v>563000</v>
      </c>
      <c r="C194" s="84">
        <v>566000</v>
      </c>
      <c r="D194" s="84">
        <v>40480</v>
      </c>
      <c r="E194" s="84">
        <v>34020</v>
      </c>
      <c r="F194" s="84">
        <v>27550</v>
      </c>
      <c r="G194" s="84">
        <v>21080</v>
      </c>
      <c r="H194" s="84">
        <v>17200</v>
      </c>
      <c r="I194" s="84">
        <v>13970</v>
      </c>
      <c r="J194" s="84">
        <v>10730</v>
      </c>
      <c r="K194" s="84">
        <v>7900</v>
      </c>
      <c r="L194" s="85">
        <v>177300</v>
      </c>
    </row>
    <row r="195" spans="1:12" ht="12.75">
      <c r="A195" s="82">
        <v>188</v>
      </c>
      <c r="B195" s="83">
        <v>566000</v>
      </c>
      <c r="C195" s="84">
        <v>569000</v>
      </c>
      <c r="D195" s="84">
        <v>41030</v>
      </c>
      <c r="E195" s="84">
        <v>34570</v>
      </c>
      <c r="F195" s="84">
        <v>28100</v>
      </c>
      <c r="G195" s="84">
        <v>21630</v>
      </c>
      <c r="H195" s="84">
        <v>17480</v>
      </c>
      <c r="I195" s="84">
        <v>14240</v>
      </c>
      <c r="J195" s="84">
        <v>11010</v>
      </c>
      <c r="K195" s="84">
        <v>8040</v>
      </c>
      <c r="L195" s="85">
        <v>178900</v>
      </c>
    </row>
    <row r="196" spans="1:12" ht="12.75">
      <c r="A196" s="82">
        <v>189</v>
      </c>
      <c r="B196" s="83">
        <v>569000</v>
      </c>
      <c r="C196" s="84">
        <v>572000</v>
      </c>
      <c r="D196" s="84">
        <v>41590</v>
      </c>
      <c r="E196" s="84">
        <v>35120</v>
      </c>
      <c r="F196" s="84">
        <v>28650</v>
      </c>
      <c r="G196" s="84">
        <v>22190</v>
      </c>
      <c r="H196" s="84">
        <v>17760</v>
      </c>
      <c r="I196" s="84">
        <v>14520</v>
      </c>
      <c r="J196" s="84">
        <v>11280</v>
      </c>
      <c r="K196" s="84">
        <v>8180</v>
      </c>
      <c r="L196" s="85">
        <v>180300</v>
      </c>
    </row>
    <row r="197" spans="1:12" ht="12.75">
      <c r="A197" s="82">
        <v>190</v>
      </c>
      <c r="B197" s="83">
        <v>572000</v>
      </c>
      <c r="C197" s="84">
        <v>575000</v>
      </c>
      <c r="D197" s="84">
        <v>42140</v>
      </c>
      <c r="E197" s="84">
        <v>35670</v>
      </c>
      <c r="F197" s="84">
        <v>29200</v>
      </c>
      <c r="G197" s="84">
        <v>22740</v>
      </c>
      <c r="H197" s="84">
        <v>18030</v>
      </c>
      <c r="I197" s="84">
        <v>14790</v>
      </c>
      <c r="J197" s="84">
        <v>11560</v>
      </c>
      <c r="K197" s="84">
        <v>8330</v>
      </c>
      <c r="L197" s="85">
        <v>181800</v>
      </c>
    </row>
    <row r="198" spans="1:12" ht="12.75">
      <c r="A198" s="82">
        <v>191</v>
      </c>
      <c r="B198" s="83">
        <v>575000</v>
      </c>
      <c r="C198" s="84">
        <v>578000</v>
      </c>
      <c r="D198" s="84">
        <v>42690</v>
      </c>
      <c r="E198" s="84">
        <v>36230</v>
      </c>
      <c r="F198" s="84">
        <v>29750</v>
      </c>
      <c r="G198" s="84">
        <v>23290</v>
      </c>
      <c r="H198" s="84">
        <v>18310</v>
      </c>
      <c r="I198" s="84">
        <v>15070</v>
      </c>
      <c r="J198" s="84">
        <v>11830</v>
      </c>
      <c r="K198" s="84">
        <v>8610</v>
      </c>
      <c r="L198" s="85">
        <v>183300</v>
      </c>
    </row>
    <row r="199" spans="1:12" ht="12.75">
      <c r="A199" s="82">
        <v>192</v>
      </c>
      <c r="B199" s="83">
        <v>578000</v>
      </c>
      <c r="C199" s="84">
        <v>581000</v>
      </c>
      <c r="D199" s="84">
        <v>43240</v>
      </c>
      <c r="E199" s="84">
        <v>36780</v>
      </c>
      <c r="F199" s="84">
        <v>30300</v>
      </c>
      <c r="G199" s="84">
        <v>23840</v>
      </c>
      <c r="H199" s="84">
        <v>18580</v>
      </c>
      <c r="I199" s="84">
        <v>15350</v>
      </c>
      <c r="J199" s="84">
        <v>12110</v>
      </c>
      <c r="K199" s="84">
        <v>8880</v>
      </c>
      <c r="L199" s="85">
        <v>184700</v>
      </c>
    </row>
    <row r="200" spans="1:12" ht="12.75">
      <c r="A200" s="82">
        <v>193</v>
      </c>
      <c r="B200" s="83">
        <v>581000</v>
      </c>
      <c r="C200" s="84">
        <v>584000</v>
      </c>
      <c r="D200" s="84">
        <v>43790</v>
      </c>
      <c r="E200" s="84">
        <v>37330</v>
      </c>
      <c r="F200" s="84">
        <v>30850</v>
      </c>
      <c r="G200" s="84">
        <v>24390</v>
      </c>
      <c r="H200" s="84">
        <v>18860</v>
      </c>
      <c r="I200" s="84">
        <v>15620</v>
      </c>
      <c r="J200" s="84">
        <v>12380</v>
      </c>
      <c r="K200" s="84">
        <v>9160</v>
      </c>
      <c r="L200" s="85">
        <v>186200</v>
      </c>
    </row>
    <row r="201" spans="1:12" ht="12.75">
      <c r="A201" s="82">
        <v>194</v>
      </c>
      <c r="B201" s="83">
        <v>584000</v>
      </c>
      <c r="C201" s="84">
        <v>587000</v>
      </c>
      <c r="D201" s="84">
        <v>44340</v>
      </c>
      <c r="E201" s="84">
        <v>37880</v>
      </c>
      <c r="F201" s="84">
        <v>31410</v>
      </c>
      <c r="G201" s="84">
        <v>24940</v>
      </c>
      <c r="H201" s="84">
        <v>19130</v>
      </c>
      <c r="I201" s="84">
        <v>15900</v>
      </c>
      <c r="J201" s="84">
        <v>12660</v>
      </c>
      <c r="K201" s="84">
        <v>9430</v>
      </c>
      <c r="L201" s="85">
        <v>187700</v>
      </c>
    </row>
    <row r="202" spans="1:12" ht="12.75">
      <c r="A202" s="82">
        <v>195</v>
      </c>
      <c r="B202" s="83">
        <v>587000</v>
      </c>
      <c r="C202" s="84">
        <v>590000</v>
      </c>
      <c r="D202" s="84">
        <v>44890</v>
      </c>
      <c r="E202" s="84">
        <v>38430</v>
      </c>
      <c r="F202" s="84">
        <v>31960</v>
      </c>
      <c r="G202" s="84">
        <v>25490</v>
      </c>
      <c r="H202" s="84">
        <v>19410</v>
      </c>
      <c r="I202" s="84">
        <v>16170</v>
      </c>
      <c r="J202" s="84">
        <v>12940</v>
      </c>
      <c r="K202" s="84">
        <v>9710</v>
      </c>
      <c r="L202" s="85">
        <v>189200</v>
      </c>
    </row>
    <row r="203" spans="1:12" ht="12.75">
      <c r="A203" s="82">
        <v>196</v>
      </c>
      <c r="B203" s="83">
        <v>590000</v>
      </c>
      <c r="C203" s="84">
        <v>593000</v>
      </c>
      <c r="D203" s="84">
        <v>45440</v>
      </c>
      <c r="E203" s="84">
        <v>38980</v>
      </c>
      <c r="F203" s="84">
        <v>32510</v>
      </c>
      <c r="G203" s="84">
        <v>26050</v>
      </c>
      <c r="H203" s="84">
        <v>19680</v>
      </c>
      <c r="I203" s="84">
        <v>16450</v>
      </c>
      <c r="J203" s="84">
        <v>13210</v>
      </c>
      <c r="K203" s="84">
        <v>9990</v>
      </c>
      <c r="L203" s="85">
        <v>190600</v>
      </c>
    </row>
    <row r="204" spans="1:12" ht="12.75">
      <c r="A204" s="82">
        <v>197</v>
      </c>
      <c r="B204" s="83">
        <v>593000</v>
      </c>
      <c r="C204" s="84">
        <v>596000</v>
      </c>
      <c r="D204" s="84">
        <v>46000</v>
      </c>
      <c r="E204" s="84">
        <v>39530</v>
      </c>
      <c r="F204" s="84">
        <v>33060</v>
      </c>
      <c r="G204" s="84">
        <v>26600</v>
      </c>
      <c r="H204" s="84">
        <v>20130</v>
      </c>
      <c r="I204" s="84">
        <v>16720</v>
      </c>
      <c r="J204" s="84">
        <v>13490</v>
      </c>
      <c r="K204" s="84">
        <v>10260</v>
      </c>
      <c r="L204" s="85">
        <v>192100</v>
      </c>
    </row>
    <row r="205" spans="1:12" ht="12.75">
      <c r="A205" s="82">
        <v>198</v>
      </c>
      <c r="B205" s="83">
        <v>596000</v>
      </c>
      <c r="C205" s="84">
        <v>599000</v>
      </c>
      <c r="D205" s="84">
        <v>46550</v>
      </c>
      <c r="E205" s="84">
        <v>40080</v>
      </c>
      <c r="F205" s="84">
        <v>33610</v>
      </c>
      <c r="G205" s="84">
        <v>27150</v>
      </c>
      <c r="H205" s="84">
        <v>20690</v>
      </c>
      <c r="I205" s="84">
        <v>17000</v>
      </c>
      <c r="J205" s="84">
        <v>13760</v>
      </c>
      <c r="K205" s="84">
        <v>10540</v>
      </c>
      <c r="L205" s="85">
        <v>193600</v>
      </c>
    </row>
    <row r="206" spans="1:12" ht="12.75">
      <c r="A206" s="82">
        <v>199</v>
      </c>
      <c r="B206" s="83">
        <v>599000</v>
      </c>
      <c r="C206" s="84">
        <v>602000</v>
      </c>
      <c r="D206" s="84">
        <v>47100</v>
      </c>
      <c r="E206" s="84">
        <v>40640</v>
      </c>
      <c r="F206" s="84">
        <v>34160</v>
      </c>
      <c r="G206" s="84">
        <v>27700</v>
      </c>
      <c r="H206" s="84">
        <v>21240</v>
      </c>
      <c r="I206" s="84">
        <v>17280</v>
      </c>
      <c r="J206" s="84">
        <v>14040</v>
      </c>
      <c r="K206" s="84">
        <v>10810</v>
      </c>
      <c r="L206" s="85">
        <v>195000</v>
      </c>
    </row>
    <row r="207" spans="1:12" ht="12.75">
      <c r="A207" s="82">
        <v>200</v>
      </c>
      <c r="B207" s="83">
        <v>602000</v>
      </c>
      <c r="C207" s="84">
        <v>605000</v>
      </c>
      <c r="D207" s="84">
        <v>47650</v>
      </c>
      <c r="E207" s="84">
        <v>41190</v>
      </c>
      <c r="F207" s="84">
        <v>34710</v>
      </c>
      <c r="G207" s="84">
        <v>28250</v>
      </c>
      <c r="H207" s="84">
        <v>21790</v>
      </c>
      <c r="I207" s="84">
        <v>17550</v>
      </c>
      <c r="J207" s="84">
        <v>14310</v>
      </c>
      <c r="K207" s="84">
        <v>11090</v>
      </c>
      <c r="L207" s="85">
        <v>196500</v>
      </c>
    </row>
    <row r="208" spans="1:12" ht="12.75">
      <c r="A208" s="82">
        <v>201</v>
      </c>
      <c r="B208" s="83">
        <v>605000</v>
      </c>
      <c r="C208" s="84">
        <v>608000</v>
      </c>
      <c r="D208" s="84">
        <v>48200</v>
      </c>
      <c r="E208" s="84">
        <v>41740</v>
      </c>
      <c r="F208" s="84">
        <v>35270</v>
      </c>
      <c r="G208" s="84">
        <v>28800</v>
      </c>
      <c r="H208" s="84">
        <v>22340</v>
      </c>
      <c r="I208" s="84">
        <v>17830</v>
      </c>
      <c r="J208" s="84">
        <v>14590</v>
      </c>
      <c r="K208" s="84">
        <v>11360</v>
      </c>
      <c r="L208" s="85">
        <v>198000</v>
      </c>
    </row>
    <row r="209" spans="1:12" ht="12.75">
      <c r="A209" s="82">
        <v>202</v>
      </c>
      <c r="B209" s="83">
        <v>608000</v>
      </c>
      <c r="C209" s="84">
        <v>611000</v>
      </c>
      <c r="D209" s="84">
        <v>48750</v>
      </c>
      <c r="E209" s="84">
        <v>42290</v>
      </c>
      <c r="F209" s="84">
        <v>35820</v>
      </c>
      <c r="G209" s="84">
        <v>29350</v>
      </c>
      <c r="H209" s="84">
        <v>22890</v>
      </c>
      <c r="I209" s="84">
        <v>18100</v>
      </c>
      <c r="J209" s="84">
        <v>14870</v>
      </c>
      <c r="K209" s="84">
        <v>11640</v>
      </c>
      <c r="L209" s="85">
        <v>199400</v>
      </c>
    </row>
    <row r="210" spans="1:12" ht="12.75">
      <c r="A210" s="82">
        <v>203</v>
      </c>
      <c r="B210" s="83">
        <v>611000</v>
      </c>
      <c r="C210" s="84">
        <v>614000</v>
      </c>
      <c r="D210" s="84">
        <v>49300</v>
      </c>
      <c r="E210" s="84">
        <v>42840</v>
      </c>
      <c r="F210" s="84">
        <v>36370</v>
      </c>
      <c r="G210" s="84">
        <v>29910</v>
      </c>
      <c r="H210" s="84">
        <v>23440</v>
      </c>
      <c r="I210" s="84">
        <v>18380</v>
      </c>
      <c r="J210" s="84">
        <v>15140</v>
      </c>
      <c r="K210" s="84">
        <v>11920</v>
      </c>
      <c r="L210" s="85">
        <v>200900</v>
      </c>
    </row>
    <row r="211" spans="1:12" ht="12.75">
      <c r="A211" s="82">
        <v>204</v>
      </c>
      <c r="B211" s="83">
        <v>614000</v>
      </c>
      <c r="C211" s="84">
        <v>617000</v>
      </c>
      <c r="D211" s="84">
        <v>49860</v>
      </c>
      <c r="E211" s="84">
        <v>43390</v>
      </c>
      <c r="F211" s="84">
        <v>36920</v>
      </c>
      <c r="G211" s="84">
        <v>30460</v>
      </c>
      <c r="H211" s="84">
        <v>23990</v>
      </c>
      <c r="I211" s="84">
        <v>18650</v>
      </c>
      <c r="J211" s="84">
        <v>15420</v>
      </c>
      <c r="K211" s="84">
        <v>12190</v>
      </c>
      <c r="L211" s="85">
        <v>202400</v>
      </c>
    </row>
    <row r="212" spans="1:12" ht="12.75">
      <c r="A212" s="82">
        <v>205</v>
      </c>
      <c r="B212" s="83">
        <v>617000</v>
      </c>
      <c r="C212" s="84">
        <v>620000</v>
      </c>
      <c r="D212" s="84">
        <v>50410</v>
      </c>
      <c r="E212" s="84">
        <v>43940</v>
      </c>
      <c r="F212" s="84">
        <v>37470</v>
      </c>
      <c r="G212" s="84">
        <v>31010</v>
      </c>
      <c r="H212" s="84">
        <v>24540</v>
      </c>
      <c r="I212" s="84">
        <v>18930</v>
      </c>
      <c r="J212" s="84">
        <v>15690</v>
      </c>
      <c r="K212" s="84">
        <v>12470</v>
      </c>
      <c r="L212" s="85">
        <v>203900</v>
      </c>
    </row>
    <row r="213" spans="1:12" ht="12.75">
      <c r="A213" s="82">
        <v>206</v>
      </c>
      <c r="B213" s="83">
        <v>620000</v>
      </c>
      <c r="C213" s="84">
        <v>623000</v>
      </c>
      <c r="D213" s="84">
        <v>50960</v>
      </c>
      <c r="E213" s="84">
        <v>44500</v>
      </c>
      <c r="F213" s="84">
        <v>38020</v>
      </c>
      <c r="G213" s="84">
        <v>31560</v>
      </c>
      <c r="H213" s="84">
        <v>25100</v>
      </c>
      <c r="I213" s="84">
        <v>19210</v>
      </c>
      <c r="J213" s="84">
        <v>15970</v>
      </c>
      <c r="K213" s="84">
        <v>12740</v>
      </c>
      <c r="L213" s="85">
        <v>205300</v>
      </c>
    </row>
    <row r="214" spans="1:12" ht="12.75">
      <c r="A214" s="82">
        <v>207</v>
      </c>
      <c r="B214" s="83">
        <v>623000</v>
      </c>
      <c r="C214" s="84">
        <v>626000</v>
      </c>
      <c r="D214" s="84">
        <v>51510</v>
      </c>
      <c r="E214" s="84">
        <v>45050</v>
      </c>
      <c r="F214" s="84">
        <v>38570</v>
      </c>
      <c r="G214" s="84">
        <v>32110</v>
      </c>
      <c r="H214" s="84">
        <v>25650</v>
      </c>
      <c r="I214" s="84">
        <v>19480</v>
      </c>
      <c r="J214" s="84">
        <v>16240</v>
      </c>
      <c r="K214" s="84">
        <v>13020</v>
      </c>
      <c r="L214" s="85">
        <v>206800</v>
      </c>
    </row>
    <row r="215" spans="1:12" ht="12.75">
      <c r="A215" s="82">
        <v>208</v>
      </c>
      <c r="B215" s="83">
        <v>626000</v>
      </c>
      <c r="C215" s="84">
        <v>629000</v>
      </c>
      <c r="D215" s="84">
        <v>52060</v>
      </c>
      <c r="E215" s="84">
        <v>45600</v>
      </c>
      <c r="F215" s="84">
        <v>39120</v>
      </c>
      <c r="G215" s="84">
        <v>32660</v>
      </c>
      <c r="H215" s="84">
        <v>26200</v>
      </c>
      <c r="I215" s="84">
        <v>19760</v>
      </c>
      <c r="J215" s="84">
        <v>16520</v>
      </c>
      <c r="K215" s="84">
        <v>13290</v>
      </c>
      <c r="L215" s="85">
        <v>208300</v>
      </c>
    </row>
    <row r="216" spans="1:12" ht="12.75">
      <c r="A216" s="82">
        <v>209</v>
      </c>
      <c r="B216" s="83">
        <v>629000</v>
      </c>
      <c r="C216" s="84">
        <v>632000</v>
      </c>
      <c r="D216" s="84">
        <v>52610</v>
      </c>
      <c r="E216" s="84">
        <v>46150</v>
      </c>
      <c r="F216" s="84">
        <v>39680</v>
      </c>
      <c r="G216" s="84">
        <v>33210</v>
      </c>
      <c r="H216" s="84">
        <v>26750</v>
      </c>
      <c r="I216" s="84">
        <v>20280</v>
      </c>
      <c r="J216" s="84">
        <v>16800</v>
      </c>
      <c r="K216" s="84">
        <v>13570</v>
      </c>
      <c r="L216" s="85">
        <v>209700</v>
      </c>
    </row>
    <row r="217" spans="1:12" ht="12.75">
      <c r="A217" s="82">
        <v>210</v>
      </c>
      <c r="B217" s="83">
        <v>632000</v>
      </c>
      <c r="C217" s="84">
        <v>635000</v>
      </c>
      <c r="D217" s="84">
        <v>53160</v>
      </c>
      <c r="E217" s="84">
        <v>46700</v>
      </c>
      <c r="F217" s="84">
        <v>40230</v>
      </c>
      <c r="G217" s="84">
        <v>33760</v>
      </c>
      <c r="H217" s="84">
        <v>27300</v>
      </c>
      <c r="I217" s="84">
        <v>20830</v>
      </c>
      <c r="J217" s="84">
        <v>17070</v>
      </c>
      <c r="K217" s="84">
        <v>13840</v>
      </c>
      <c r="L217" s="85">
        <v>211200</v>
      </c>
    </row>
    <row r="218" spans="1:12" ht="12.75">
      <c r="A218" s="82">
        <v>211</v>
      </c>
      <c r="B218" s="83">
        <v>635000</v>
      </c>
      <c r="C218" s="84">
        <v>638000</v>
      </c>
      <c r="D218" s="84">
        <v>53710</v>
      </c>
      <c r="E218" s="84">
        <v>47250</v>
      </c>
      <c r="F218" s="84">
        <v>40780</v>
      </c>
      <c r="G218" s="84">
        <v>34320</v>
      </c>
      <c r="H218" s="84">
        <v>27850</v>
      </c>
      <c r="I218" s="84">
        <v>21380</v>
      </c>
      <c r="J218" s="84">
        <v>17350</v>
      </c>
      <c r="K218" s="84">
        <v>14120</v>
      </c>
      <c r="L218" s="85">
        <v>212700</v>
      </c>
    </row>
    <row r="219" spans="1:12" ht="12.75">
      <c r="A219" s="82">
        <v>212</v>
      </c>
      <c r="B219" s="83">
        <v>638000</v>
      </c>
      <c r="C219" s="84">
        <v>641000</v>
      </c>
      <c r="D219" s="84">
        <v>54270</v>
      </c>
      <c r="E219" s="84">
        <v>47800</v>
      </c>
      <c r="F219" s="84">
        <v>41330</v>
      </c>
      <c r="G219" s="84">
        <v>34870</v>
      </c>
      <c r="H219" s="84">
        <v>28400</v>
      </c>
      <c r="I219" s="84">
        <v>21930</v>
      </c>
      <c r="J219" s="84">
        <v>17620</v>
      </c>
      <c r="K219" s="84">
        <v>14400</v>
      </c>
      <c r="L219" s="85">
        <v>214100</v>
      </c>
    </row>
    <row r="220" spans="1:12" ht="12.75">
      <c r="A220" s="82">
        <v>213</v>
      </c>
      <c r="B220" s="83">
        <v>641000</v>
      </c>
      <c r="C220" s="84">
        <v>644000</v>
      </c>
      <c r="D220" s="84">
        <v>54820</v>
      </c>
      <c r="E220" s="84">
        <v>48350</v>
      </c>
      <c r="F220" s="84">
        <v>41880</v>
      </c>
      <c r="G220" s="84">
        <v>35420</v>
      </c>
      <c r="H220" s="84">
        <v>28960</v>
      </c>
      <c r="I220" s="84">
        <v>22480</v>
      </c>
      <c r="J220" s="84">
        <v>17900</v>
      </c>
      <c r="K220" s="84">
        <v>14670</v>
      </c>
      <c r="L220" s="85">
        <v>215600</v>
      </c>
    </row>
    <row r="221" spans="1:12" ht="12.75">
      <c r="A221" s="82">
        <v>214</v>
      </c>
      <c r="B221" s="83">
        <v>644000</v>
      </c>
      <c r="C221" s="84">
        <v>647000</v>
      </c>
      <c r="D221" s="84">
        <v>55370</v>
      </c>
      <c r="E221" s="84">
        <v>48910</v>
      </c>
      <c r="F221" s="84">
        <v>42430</v>
      </c>
      <c r="G221" s="84">
        <v>35970</v>
      </c>
      <c r="H221" s="84">
        <v>29510</v>
      </c>
      <c r="I221" s="84">
        <v>23030</v>
      </c>
      <c r="J221" s="84">
        <v>18170</v>
      </c>
      <c r="K221" s="84">
        <v>14950</v>
      </c>
      <c r="L221" s="85">
        <v>217000</v>
      </c>
    </row>
    <row r="222" spans="1:12" ht="12.75">
      <c r="A222" s="82">
        <v>215</v>
      </c>
      <c r="B222" s="83">
        <v>647000</v>
      </c>
      <c r="C222" s="84">
        <v>650000</v>
      </c>
      <c r="D222" s="84">
        <v>55920</v>
      </c>
      <c r="E222" s="84">
        <v>49460</v>
      </c>
      <c r="F222" s="84">
        <v>42980</v>
      </c>
      <c r="G222" s="84">
        <v>36520</v>
      </c>
      <c r="H222" s="84">
        <v>30060</v>
      </c>
      <c r="I222" s="84">
        <v>23590</v>
      </c>
      <c r="J222" s="84">
        <v>18450</v>
      </c>
      <c r="K222" s="84">
        <v>15220</v>
      </c>
      <c r="L222" s="85">
        <v>218000</v>
      </c>
    </row>
    <row r="223" spans="1:12" ht="12.75">
      <c r="A223" s="82">
        <v>216</v>
      </c>
      <c r="B223" s="83">
        <v>650000</v>
      </c>
      <c r="C223" s="84">
        <v>653000</v>
      </c>
      <c r="D223" s="84">
        <v>56470</v>
      </c>
      <c r="E223" s="84">
        <v>50010</v>
      </c>
      <c r="F223" s="84">
        <v>43540</v>
      </c>
      <c r="G223" s="84">
        <v>37070</v>
      </c>
      <c r="H223" s="84">
        <v>30610</v>
      </c>
      <c r="I223" s="84">
        <v>24140</v>
      </c>
      <c r="J223" s="84">
        <v>18730</v>
      </c>
      <c r="K223" s="84">
        <v>15500</v>
      </c>
      <c r="L223" s="85">
        <v>219000</v>
      </c>
    </row>
    <row r="224" spans="1:12" ht="12.75">
      <c r="A224" s="82">
        <v>217</v>
      </c>
      <c r="B224" s="83">
        <v>653000</v>
      </c>
      <c r="C224" s="84">
        <v>656000</v>
      </c>
      <c r="D224" s="84">
        <v>57020</v>
      </c>
      <c r="E224" s="84">
        <v>50560</v>
      </c>
      <c r="F224" s="84">
        <v>44090</v>
      </c>
      <c r="G224" s="84">
        <v>37620</v>
      </c>
      <c r="H224" s="84">
        <v>31160</v>
      </c>
      <c r="I224" s="84">
        <v>24690</v>
      </c>
      <c r="J224" s="84">
        <v>19000</v>
      </c>
      <c r="K224" s="84">
        <v>15770</v>
      </c>
      <c r="L224" s="85">
        <v>220000</v>
      </c>
    </row>
    <row r="225" spans="1:12" ht="12.75">
      <c r="A225" s="82">
        <v>218</v>
      </c>
      <c r="B225" s="83">
        <v>656000</v>
      </c>
      <c r="C225" s="84">
        <v>659000</v>
      </c>
      <c r="D225" s="84">
        <v>57570</v>
      </c>
      <c r="E225" s="84">
        <v>51110</v>
      </c>
      <c r="F225" s="84">
        <v>44640</v>
      </c>
      <c r="G225" s="84">
        <v>38180</v>
      </c>
      <c r="H225" s="84">
        <v>31710</v>
      </c>
      <c r="I225" s="84">
        <v>25240</v>
      </c>
      <c r="J225" s="84">
        <v>19280</v>
      </c>
      <c r="K225" s="84">
        <v>16050</v>
      </c>
      <c r="L225" s="85">
        <v>221000</v>
      </c>
    </row>
    <row r="226" spans="1:12" ht="12.75">
      <c r="A226" s="82">
        <v>219</v>
      </c>
      <c r="B226" s="83">
        <v>659000</v>
      </c>
      <c r="C226" s="84">
        <v>662000</v>
      </c>
      <c r="D226" s="84">
        <v>58130</v>
      </c>
      <c r="E226" s="84">
        <v>51660</v>
      </c>
      <c r="F226" s="84">
        <v>45190</v>
      </c>
      <c r="G226" s="84">
        <v>38730</v>
      </c>
      <c r="H226" s="84">
        <v>32260</v>
      </c>
      <c r="I226" s="84">
        <v>25790</v>
      </c>
      <c r="J226" s="84">
        <v>19550</v>
      </c>
      <c r="K226" s="84">
        <v>16330</v>
      </c>
      <c r="L226" s="85">
        <v>222100</v>
      </c>
    </row>
    <row r="227" spans="1:12" ht="12.75">
      <c r="A227" s="82">
        <v>220</v>
      </c>
      <c r="B227" s="83">
        <v>662000</v>
      </c>
      <c r="C227" s="84">
        <v>665000</v>
      </c>
      <c r="D227" s="84">
        <v>58680</v>
      </c>
      <c r="E227" s="84">
        <v>52210</v>
      </c>
      <c r="F227" s="84">
        <v>45740</v>
      </c>
      <c r="G227" s="84">
        <v>39280</v>
      </c>
      <c r="H227" s="84">
        <v>32810</v>
      </c>
      <c r="I227" s="84">
        <v>26340</v>
      </c>
      <c r="J227" s="84">
        <v>19880</v>
      </c>
      <c r="K227" s="84">
        <v>16600</v>
      </c>
      <c r="L227" s="85">
        <v>223100</v>
      </c>
    </row>
    <row r="228" spans="1:12" ht="12.75">
      <c r="A228" s="82">
        <v>221</v>
      </c>
      <c r="B228" s="83">
        <v>665000</v>
      </c>
      <c r="C228" s="84">
        <v>668000</v>
      </c>
      <c r="D228" s="84">
        <v>59230</v>
      </c>
      <c r="E228" s="84">
        <v>52770</v>
      </c>
      <c r="F228" s="84">
        <v>46290</v>
      </c>
      <c r="G228" s="84">
        <v>39830</v>
      </c>
      <c r="H228" s="84">
        <v>33370</v>
      </c>
      <c r="I228" s="84">
        <v>26890</v>
      </c>
      <c r="J228" s="84">
        <v>20430</v>
      </c>
      <c r="K228" s="84">
        <v>16880</v>
      </c>
      <c r="L228" s="85">
        <v>224100</v>
      </c>
    </row>
    <row r="229" spans="1:12" ht="12.75">
      <c r="A229" s="82">
        <v>222</v>
      </c>
      <c r="B229" s="83">
        <v>668000</v>
      </c>
      <c r="C229" s="84">
        <v>671000</v>
      </c>
      <c r="D229" s="84">
        <v>59780</v>
      </c>
      <c r="E229" s="84">
        <v>53320</v>
      </c>
      <c r="F229" s="84">
        <v>46840</v>
      </c>
      <c r="G229" s="84">
        <v>40380</v>
      </c>
      <c r="H229" s="84">
        <v>33920</v>
      </c>
      <c r="I229" s="84">
        <v>27440</v>
      </c>
      <c r="J229" s="84">
        <v>20980</v>
      </c>
      <c r="K229" s="84">
        <v>17150</v>
      </c>
      <c r="L229" s="85">
        <v>225000</v>
      </c>
    </row>
    <row r="230" spans="1:12" ht="12.75">
      <c r="A230" s="82">
        <v>223</v>
      </c>
      <c r="B230" s="83">
        <v>671000</v>
      </c>
      <c r="C230" s="84">
        <v>674000</v>
      </c>
      <c r="D230" s="84">
        <v>60330</v>
      </c>
      <c r="E230" s="84">
        <v>53870</v>
      </c>
      <c r="F230" s="84">
        <v>47390</v>
      </c>
      <c r="G230" s="84">
        <v>40930</v>
      </c>
      <c r="H230" s="84">
        <v>34470</v>
      </c>
      <c r="I230" s="84">
        <v>28000</v>
      </c>
      <c r="J230" s="84">
        <v>21530</v>
      </c>
      <c r="K230" s="84">
        <v>17430</v>
      </c>
      <c r="L230" s="85">
        <v>226000</v>
      </c>
    </row>
    <row r="231" spans="1:12" ht="12.75">
      <c r="A231" s="82">
        <v>224</v>
      </c>
      <c r="B231" s="83">
        <v>674000</v>
      </c>
      <c r="C231" s="84">
        <v>677000</v>
      </c>
      <c r="D231" s="84">
        <v>60880</v>
      </c>
      <c r="E231" s="84">
        <v>54420</v>
      </c>
      <c r="F231" s="84">
        <v>47950</v>
      </c>
      <c r="G231" s="84">
        <v>41480</v>
      </c>
      <c r="H231" s="84">
        <v>35020</v>
      </c>
      <c r="I231" s="84">
        <v>28550</v>
      </c>
      <c r="J231" s="84">
        <v>22080</v>
      </c>
      <c r="K231" s="84">
        <v>17700</v>
      </c>
      <c r="L231" s="85">
        <v>227100</v>
      </c>
    </row>
    <row r="232" spans="1:12" ht="12.75">
      <c r="A232" s="82">
        <v>225</v>
      </c>
      <c r="B232" s="83">
        <v>677000</v>
      </c>
      <c r="C232" s="84">
        <v>680000</v>
      </c>
      <c r="D232" s="84">
        <v>61430</v>
      </c>
      <c r="E232" s="84">
        <v>54970</v>
      </c>
      <c r="F232" s="84">
        <v>48500</v>
      </c>
      <c r="G232" s="84">
        <v>42030</v>
      </c>
      <c r="H232" s="84">
        <v>35570</v>
      </c>
      <c r="I232" s="84">
        <v>29100</v>
      </c>
      <c r="J232" s="84">
        <v>22640</v>
      </c>
      <c r="K232" s="84">
        <v>17980</v>
      </c>
      <c r="L232" s="85">
        <v>228100</v>
      </c>
    </row>
    <row r="233" spans="1:12" ht="12.75">
      <c r="A233" s="82">
        <v>226</v>
      </c>
      <c r="B233" s="83">
        <v>680000</v>
      </c>
      <c r="C233" s="84">
        <v>683000</v>
      </c>
      <c r="D233" s="84">
        <v>61980</v>
      </c>
      <c r="E233" s="84">
        <v>55520</v>
      </c>
      <c r="F233" s="84">
        <v>49050</v>
      </c>
      <c r="G233" s="84">
        <v>42590</v>
      </c>
      <c r="H233" s="84">
        <v>36120</v>
      </c>
      <c r="I233" s="84">
        <v>29650</v>
      </c>
      <c r="J233" s="84">
        <v>23190</v>
      </c>
      <c r="K233" s="84">
        <v>18260</v>
      </c>
      <c r="L233" s="85">
        <v>229100</v>
      </c>
    </row>
    <row r="234" spans="1:12" ht="12.75">
      <c r="A234" s="82">
        <v>227</v>
      </c>
      <c r="B234" s="83">
        <v>683000</v>
      </c>
      <c r="C234" s="84">
        <v>686000</v>
      </c>
      <c r="D234" s="84">
        <v>62540</v>
      </c>
      <c r="E234" s="84">
        <v>56070</v>
      </c>
      <c r="F234" s="84">
        <v>49600</v>
      </c>
      <c r="G234" s="84">
        <v>43140</v>
      </c>
      <c r="H234" s="84">
        <v>36670</v>
      </c>
      <c r="I234" s="84">
        <v>30200</v>
      </c>
      <c r="J234" s="84">
        <v>23740</v>
      </c>
      <c r="K234" s="84">
        <v>18530</v>
      </c>
      <c r="L234" s="85">
        <v>230100</v>
      </c>
    </row>
    <row r="235" spans="1:12" ht="12.75">
      <c r="A235" s="82">
        <v>228</v>
      </c>
      <c r="B235" s="83">
        <v>686000</v>
      </c>
      <c r="C235" s="84">
        <v>689000</v>
      </c>
      <c r="D235" s="84">
        <v>63090</v>
      </c>
      <c r="E235" s="84">
        <v>56620</v>
      </c>
      <c r="F235" s="84">
        <v>50150</v>
      </c>
      <c r="G235" s="84">
        <v>43690</v>
      </c>
      <c r="H235" s="84">
        <v>37230</v>
      </c>
      <c r="I235" s="84">
        <v>30750</v>
      </c>
      <c r="J235" s="84">
        <v>24290</v>
      </c>
      <c r="K235" s="84">
        <v>18810</v>
      </c>
      <c r="L235" s="85">
        <v>231200</v>
      </c>
    </row>
    <row r="236" spans="1:12" ht="12.75">
      <c r="A236" s="82">
        <v>229</v>
      </c>
      <c r="B236" s="83">
        <v>689000</v>
      </c>
      <c r="C236" s="84">
        <v>692000</v>
      </c>
      <c r="D236" s="84">
        <v>63640</v>
      </c>
      <c r="E236" s="84">
        <v>57180</v>
      </c>
      <c r="F236" s="84">
        <v>50700</v>
      </c>
      <c r="G236" s="84">
        <v>44240</v>
      </c>
      <c r="H236" s="84">
        <v>37780</v>
      </c>
      <c r="I236" s="84">
        <v>31300</v>
      </c>
      <c r="J236" s="84">
        <v>24840</v>
      </c>
      <c r="K236" s="84">
        <v>19080</v>
      </c>
      <c r="L236" s="85">
        <v>232700</v>
      </c>
    </row>
    <row r="237" spans="1:12" ht="12.75">
      <c r="A237" s="82">
        <v>230</v>
      </c>
      <c r="B237" s="83">
        <v>692000</v>
      </c>
      <c r="C237" s="84">
        <v>695000</v>
      </c>
      <c r="D237" s="84">
        <v>64190</v>
      </c>
      <c r="E237" s="84">
        <v>57730</v>
      </c>
      <c r="F237" s="84">
        <v>51250</v>
      </c>
      <c r="G237" s="84">
        <v>44790</v>
      </c>
      <c r="H237" s="84">
        <v>38330</v>
      </c>
      <c r="I237" s="84">
        <v>31860</v>
      </c>
      <c r="J237" s="84">
        <v>25390</v>
      </c>
      <c r="K237" s="84">
        <v>19360</v>
      </c>
      <c r="L237" s="85">
        <v>234200</v>
      </c>
    </row>
    <row r="238" spans="1:12" ht="12.75">
      <c r="A238" s="82">
        <v>231</v>
      </c>
      <c r="B238" s="83">
        <v>695000</v>
      </c>
      <c r="C238" s="84">
        <v>698000</v>
      </c>
      <c r="D238" s="84">
        <v>64740</v>
      </c>
      <c r="E238" s="84">
        <v>58280</v>
      </c>
      <c r="F238" s="84">
        <v>51810</v>
      </c>
      <c r="G238" s="84">
        <v>45340</v>
      </c>
      <c r="H238" s="84">
        <v>38880</v>
      </c>
      <c r="I238" s="84">
        <v>32410</v>
      </c>
      <c r="J238" s="84">
        <v>25940</v>
      </c>
      <c r="K238" s="84">
        <v>19630</v>
      </c>
      <c r="L238" s="85">
        <v>235700</v>
      </c>
    </row>
    <row r="239" spans="1:12" ht="12.75">
      <c r="A239" s="82">
        <v>232</v>
      </c>
      <c r="B239" s="83">
        <v>698000</v>
      </c>
      <c r="C239" s="84">
        <v>701000</v>
      </c>
      <c r="D239" s="84">
        <v>65290</v>
      </c>
      <c r="E239" s="84">
        <v>58830</v>
      </c>
      <c r="F239" s="84">
        <v>52360</v>
      </c>
      <c r="G239" s="84">
        <v>45890</v>
      </c>
      <c r="H239" s="84">
        <v>39430</v>
      </c>
      <c r="I239" s="84">
        <v>32960</v>
      </c>
      <c r="J239" s="84">
        <v>26490</v>
      </c>
      <c r="K239" s="84">
        <v>20030</v>
      </c>
      <c r="L239" s="85">
        <v>237300</v>
      </c>
    </row>
    <row r="240" spans="1:12" ht="12.75">
      <c r="A240" s="82">
        <v>233</v>
      </c>
      <c r="B240" s="83">
        <v>701000</v>
      </c>
      <c r="C240" s="84">
        <v>704000</v>
      </c>
      <c r="D240" s="84">
        <v>65840</v>
      </c>
      <c r="E240" s="84">
        <v>59380</v>
      </c>
      <c r="F240" s="84">
        <v>52910</v>
      </c>
      <c r="G240" s="84">
        <v>46450</v>
      </c>
      <c r="H240" s="84">
        <v>39980</v>
      </c>
      <c r="I240" s="84">
        <v>33510</v>
      </c>
      <c r="J240" s="84">
        <v>27050</v>
      </c>
      <c r="K240" s="84">
        <v>20580</v>
      </c>
      <c r="L240" s="85">
        <v>238900</v>
      </c>
    </row>
    <row r="241" spans="1:12" ht="12.75">
      <c r="A241" s="82">
        <v>234</v>
      </c>
      <c r="B241" s="83">
        <v>704000</v>
      </c>
      <c r="C241" s="84">
        <v>707000</v>
      </c>
      <c r="D241" s="84">
        <v>66400</v>
      </c>
      <c r="E241" s="84">
        <v>59930</v>
      </c>
      <c r="F241" s="84">
        <v>53460</v>
      </c>
      <c r="G241" s="84">
        <v>47000</v>
      </c>
      <c r="H241" s="84">
        <v>40530</v>
      </c>
      <c r="I241" s="84">
        <v>34060</v>
      </c>
      <c r="J241" s="84">
        <v>27600</v>
      </c>
      <c r="K241" s="84">
        <v>21130</v>
      </c>
      <c r="L241" s="85">
        <v>240400</v>
      </c>
    </row>
    <row r="242" spans="1:12" ht="12.75">
      <c r="A242" s="82">
        <v>235</v>
      </c>
      <c r="B242" s="83">
        <v>707000</v>
      </c>
      <c r="C242" s="84">
        <v>710000</v>
      </c>
      <c r="D242" s="84">
        <v>66950</v>
      </c>
      <c r="E242" s="84">
        <v>60480</v>
      </c>
      <c r="F242" s="84">
        <v>54010</v>
      </c>
      <c r="G242" s="84">
        <v>47550</v>
      </c>
      <c r="H242" s="84">
        <v>41090</v>
      </c>
      <c r="I242" s="84">
        <v>34610</v>
      </c>
      <c r="J242" s="84">
        <v>28150</v>
      </c>
      <c r="K242" s="84">
        <v>21690</v>
      </c>
      <c r="L242" s="85">
        <v>242000</v>
      </c>
    </row>
    <row r="243" spans="1:12" ht="12.75">
      <c r="A243" s="82">
        <v>236</v>
      </c>
      <c r="B243" s="83">
        <v>710000</v>
      </c>
      <c r="C243" s="84">
        <v>713000</v>
      </c>
      <c r="D243" s="84">
        <v>67500</v>
      </c>
      <c r="E243" s="84">
        <v>61040</v>
      </c>
      <c r="F243" s="84">
        <v>54560</v>
      </c>
      <c r="G243" s="84">
        <v>48100</v>
      </c>
      <c r="H243" s="84">
        <v>41640</v>
      </c>
      <c r="I243" s="84">
        <v>35160</v>
      </c>
      <c r="J243" s="84">
        <v>28700</v>
      </c>
      <c r="K243" s="84">
        <v>22240</v>
      </c>
      <c r="L243" s="85">
        <v>243500</v>
      </c>
    </row>
    <row r="244" spans="1:12" ht="12.75">
      <c r="A244" s="82">
        <v>237</v>
      </c>
      <c r="B244" s="83">
        <v>713000</v>
      </c>
      <c r="C244" s="84">
        <v>716000</v>
      </c>
      <c r="D244" s="84">
        <v>68050</v>
      </c>
      <c r="E244" s="84">
        <v>61590</v>
      </c>
      <c r="F244" s="84">
        <v>55110</v>
      </c>
      <c r="G244" s="84">
        <v>48650</v>
      </c>
      <c r="H244" s="84">
        <v>42190</v>
      </c>
      <c r="I244" s="84">
        <v>35710</v>
      </c>
      <c r="J244" s="84">
        <v>29250</v>
      </c>
      <c r="K244" s="84">
        <v>22790</v>
      </c>
      <c r="L244" s="85">
        <v>245000</v>
      </c>
    </row>
    <row r="245" spans="1:12" ht="12.75">
      <c r="A245" s="82">
        <v>238</v>
      </c>
      <c r="B245" s="83">
        <v>716000</v>
      </c>
      <c r="C245" s="84">
        <v>719000</v>
      </c>
      <c r="D245" s="84">
        <v>68600</v>
      </c>
      <c r="E245" s="84">
        <v>62140</v>
      </c>
      <c r="F245" s="84">
        <v>55660</v>
      </c>
      <c r="G245" s="84">
        <v>49200</v>
      </c>
      <c r="H245" s="84">
        <v>42740</v>
      </c>
      <c r="I245" s="84">
        <v>36270</v>
      </c>
      <c r="J245" s="84">
        <v>29800</v>
      </c>
      <c r="K245" s="84">
        <v>23340</v>
      </c>
      <c r="L245" s="85">
        <v>246600</v>
      </c>
    </row>
    <row r="246" spans="1:12" ht="12.75">
      <c r="A246" s="82">
        <v>239</v>
      </c>
      <c r="B246" s="83">
        <v>719000</v>
      </c>
      <c r="C246" s="84">
        <v>722000</v>
      </c>
      <c r="D246" s="84">
        <v>69150</v>
      </c>
      <c r="E246" s="84">
        <v>62690</v>
      </c>
      <c r="F246" s="84">
        <v>56220</v>
      </c>
      <c r="G246" s="84">
        <v>49750</v>
      </c>
      <c r="H246" s="84">
        <v>43290</v>
      </c>
      <c r="I246" s="84">
        <v>36820</v>
      </c>
      <c r="J246" s="84">
        <v>30350</v>
      </c>
      <c r="K246" s="84">
        <v>23890</v>
      </c>
      <c r="L246" s="85">
        <v>248100</v>
      </c>
    </row>
    <row r="247" spans="1:12" ht="12.75">
      <c r="A247" s="82">
        <v>240</v>
      </c>
      <c r="B247" s="83">
        <v>722000</v>
      </c>
      <c r="C247" s="84">
        <v>725000</v>
      </c>
      <c r="D247" s="84">
        <v>69700</v>
      </c>
      <c r="E247" s="84">
        <v>63240</v>
      </c>
      <c r="F247" s="84">
        <v>56770</v>
      </c>
      <c r="G247" s="84">
        <v>50300</v>
      </c>
      <c r="H247" s="84">
        <v>43840</v>
      </c>
      <c r="I247" s="84">
        <v>37370</v>
      </c>
      <c r="J247" s="84">
        <v>30910</v>
      </c>
      <c r="K247" s="84">
        <v>24440</v>
      </c>
      <c r="L247" s="85">
        <v>249700</v>
      </c>
    </row>
    <row r="248" spans="1:12" ht="12.75">
      <c r="A248" s="82">
        <v>241</v>
      </c>
      <c r="B248" s="83">
        <v>725000</v>
      </c>
      <c r="C248" s="84">
        <v>728000</v>
      </c>
      <c r="D248" s="84">
        <v>70260</v>
      </c>
      <c r="E248" s="84">
        <v>63790</v>
      </c>
      <c r="F248" s="84">
        <v>57320</v>
      </c>
      <c r="G248" s="84">
        <v>50860</v>
      </c>
      <c r="H248" s="84">
        <v>44390</v>
      </c>
      <c r="I248" s="84">
        <v>37920</v>
      </c>
      <c r="J248" s="84">
        <v>31460</v>
      </c>
      <c r="K248" s="84">
        <v>24990</v>
      </c>
      <c r="L248" s="85">
        <v>251300</v>
      </c>
    </row>
    <row r="249" spans="1:12" ht="12.75">
      <c r="A249" s="82">
        <v>242</v>
      </c>
      <c r="B249" s="83">
        <v>728000</v>
      </c>
      <c r="C249" s="84">
        <v>731000</v>
      </c>
      <c r="D249" s="84">
        <v>70810</v>
      </c>
      <c r="E249" s="84">
        <v>64340</v>
      </c>
      <c r="F249" s="84">
        <v>57870</v>
      </c>
      <c r="G249" s="84">
        <v>51410</v>
      </c>
      <c r="H249" s="84">
        <v>44940</v>
      </c>
      <c r="I249" s="84">
        <v>38470</v>
      </c>
      <c r="J249" s="84">
        <v>32010</v>
      </c>
      <c r="K249" s="84">
        <v>25550</v>
      </c>
      <c r="L249" s="85">
        <v>252800</v>
      </c>
    </row>
    <row r="250" spans="1:12" ht="12.75">
      <c r="A250" s="82">
        <v>243</v>
      </c>
      <c r="B250" s="83">
        <v>731000</v>
      </c>
      <c r="C250" s="84">
        <v>734000</v>
      </c>
      <c r="D250" s="84">
        <v>71360</v>
      </c>
      <c r="E250" s="84">
        <v>64890</v>
      </c>
      <c r="F250" s="84">
        <v>58420</v>
      </c>
      <c r="G250" s="84">
        <v>51960</v>
      </c>
      <c r="H250" s="84">
        <v>45500</v>
      </c>
      <c r="I250" s="84">
        <v>39020</v>
      </c>
      <c r="J250" s="84">
        <v>32560</v>
      </c>
      <c r="K250" s="84">
        <v>26100</v>
      </c>
      <c r="L250" s="85">
        <v>254300</v>
      </c>
    </row>
    <row r="251" spans="1:12" ht="12.75">
      <c r="A251" s="82">
        <v>244</v>
      </c>
      <c r="B251" s="83">
        <v>734000</v>
      </c>
      <c r="C251" s="84">
        <v>737000</v>
      </c>
      <c r="D251" s="84">
        <v>71910</v>
      </c>
      <c r="E251" s="84">
        <v>65450</v>
      </c>
      <c r="F251" s="84">
        <v>58970</v>
      </c>
      <c r="G251" s="84">
        <v>52510</v>
      </c>
      <c r="H251" s="84">
        <v>46050</v>
      </c>
      <c r="I251" s="84">
        <v>39570</v>
      </c>
      <c r="J251" s="84">
        <v>33110</v>
      </c>
      <c r="K251" s="84">
        <v>26650</v>
      </c>
      <c r="L251" s="85">
        <v>255900</v>
      </c>
    </row>
    <row r="252" spans="1:12" ht="12.75">
      <c r="A252" s="82">
        <v>245</v>
      </c>
      <c r="B252" s="83">
        <v>737000</v>
      </c>
      <c r="C252" s="84">
        <v>740000</v>
      </c>
      <c r="D252" s="84">
        <v>72460</v>
      </c>
      <c r="E252" s="84">
        <v>66000</v>
      </c>
      <c r="F252" s="84">
        <v>59520</v>
      </c>
      <c r="G252" s="84">
        <v>53060</v>
      </c>
      <c r="H252" s="84">
        <v>46600</v>
      </c>
      <c r="I252" s="84">
        <v>40130</v>
      </c>
      <c r="J252" s="84">
        <v>33660</v>
      </c>
      <c r="K252" s="84">
        <v>27200</v>
      </c>
      <c r="L252" s="85">
        <v>257400</v>
      </c>
    </row>
    <row r="253" spans="1:12" ht="12.75">
      <c r="A253" s="82">
        <v>246</v>
      </c>
      <c r="B253" s="83">
        <v>740000</v>
      </c>
      <c r="C253" s="84">
        <v>743000</v>
      </c>
      <c r="D253" s="84">
        <v>73010</v>
      </c>
      <c r="E253" s="84">
        <v>66550</v>
      </c>
      <c r="F253" s="84">
        <v>60080</v>
      </c>
      <c r="G253" s="84">
        <v>53610</v>
      </c>
      <c r="H253" s="84">
        <v>47150</v>
      </c>
      <c r="I253" s="84">
        <v>40680</v>
      </c>
      <c r="J253" s="84">
        <v>34210</v>
      </c>
      <c r="K253" s="84">
        <v>27750</v>
      </c>
      <c r="L253" s="85">
        <v>259000</v>
      </c>
    </row>
    <row r="254" spans="1:12" ht="12.75">
      <c r="A254" s="82">
        <v>247</v>
      </c>
      <c r="B254" s="83">
        <v>743000</v>
      </c>
      <c r="C254" s="84">
        <v>746000</v>
      </c>
      <c r="D254" s="84">
        <v>73560</v>
      </c>
      <c r="E254" s="84">
        <v>67100</v>
      </c>
      <c r="F254" s="84">
        <v>60630</v>
      </c>
      <c r="G254" s="84">
        <v>54160</v>
      </c>
      <c r="H254" s="84">
        <v>47700</v>
      </c>
      <c r="I254" s="84">
        <v>41230</v>
      </c>
      <c r="J254" s="84">
        <v>34770</v>
      </c>
      <c r="K254" s="84">
        <v>28300</v>
      </c>
      <c r="L254" s="85">
        <v>260600</v>
      </c>
    </row>
    <row r="255" spans="1:12" ht="12.75">
      <c r="A255" s="82">
        <v>248</v>
      </c>
      <c r="B255" s="83">
        <v>746000</v>
      </c>
      <c r="C255" s="84">
        <v>749000</v>
      </c>
      <c r="D255" s="84">
        <v>74110</v>
      </c>
      <c r="E255" s="84">
        <v>67650</v>
      </c>
      <c r="F255" s="84">
        <v>61180</v>
      </c>
      <c r="G255" s="84">
        <v>54720</v>
      </c>
      <c r="H255" s="84">
        <v>48250</v>
      </c>
      <c r="I255" s="84">
        <v>41780</v>
      </c>
      <c r="J255" s="84">
        <v>35320</v>
      </c>
      <c r="K255" s="84">
        <v>28850</v>
      </c>
      <c r="L255" s="85">
        <v>262100</v>
      </c>
    </row>
    <row r="256" spans="1:12" ht="12.75">
      <c r="A256" s="82">
        <v>249</v>
      </c>
      <c r="B256" s="83">
        <v>749000</v>
      </c>
      <c r="C256" s="84">
        <v>752000</v>
      </c>
      <c r="D256" s="84">
        <v>74670</v>
      </c>
      <c r="E256" s="84">
        <v>68200</v>
      </c>
      <c r="F256" s="84">
        <v>61730</v>
      </c>
      <c r="G256" s="84">
        <v>55270</v>
      </c>
      <c r="H256" s="84">
        <v>48800</v>
      </c>
      <c r="I256" s="84">
        <v>42330</v>
      </c>
      <c r="J256" s="84">
        <v>35870</v>
      </c>
      <c r="K256" s="84">
        <v>29400</v>
      </c>
      <c r="L256" s="85">
        <v>263600</v>
      </c>
    </row>
    <row r="257" spans="1:12" ht="12.75">
      <c r="A257" s="82">
        <v>250</v>
      </c>
      <c r="B257" s="83">
        <v>752000</v>
      </c>
      <c r="C257" s="84">
        <v>755000</v>
      </c>
      <c r="D257" s="84">
        <v>75220</v>
      </c>
      <c r="E257" s="84">
        <v>68750</v>
      </c>
      <c r="F257" s="84">
        <v>62280</v>
      </c>
      <c r="G257" s="84">
        <v>55820</v>
      </c>
      <c r="H257" s="84">
        <v>49360</v>
      </c>
      <c r="I257" s="84">
        <v>42880</v>
      </c>
      <c r="J257" s="84">
        <v>36420</v>
      </c>
      <c r="K257" s="84">
        <v>29960</v>
      </c>
      <c r="L257" s="85">
        <v>265200</v>
      </c>
    </row>
    <row r="258" spans="1:12" ht="12.75">
      <c r="A258" s="82">
        <v>251</v>
      </c>
      <c r="B258" s="83">
        <v>755000</v>
      </c>
      <c r="C258" s="84">
        <v>758000</v>
      </c>
      <c r="D258" s="84">
        <v>75770</v>
      </c>
      <c r="E258" s="84">
        <v>69310</v>
      </c>
      <c r="F258" s="84">
        <v>62830</v>
      </c>
      <c r="G258" s="84">
        <v>56370</v>
      </c>
      <c r="H258" s="84">
        <v>49910</v>
      </c>
      <c r="I258" s="84">
        <v>43430</v>
      </c>
      <c r="J258" s="84">
        <v>36970</v>
      </c>
      <c r="K258" s="84">
        <v>30510</v>
      </c>
      <c r="L258" s="85">
        <v>266700</v>
      </c>
    </row>
    <row r="259" spans="1:12" ht="12.75">
      <c r="A259" s="82">
        <v>252</v>
      </c>
      <c r="B259" s="83">
        <v>758000</v>
      </c>
      <c r="C259" s="84">
        <v>761000</v>
      </c>
      <c r="D259" s="84">
        <v>76320</v>
      </c>
      <c r="E259" s="84">
        <v>69860</v>
      </c>
      <c r="F259" s="84">
        <v>63380</v>
      </c>
      <c r="G259" s="84">
        <v>56920</v>
      </c>
      <c r="H259" s="84">
        <v>50460</v>
      </c>
      <c r="I259" s="84">
        <v>43980</v>
      </c>
      <c r="J259" s="84">
        <v>37520</v>
      </c>
      <c r="K259" s="84">
        <v>31060</v>
      </c>
      <c r="L259" s="85">
        <v>268200</v>
      </c>
    </row>
    <row r="260" spans="1:12" ht="12.75">
      <c r="A260" s="82">
        <v>253</v>
      </c>
      <c r="B260" s="83">
        <v>761000</v>
      </c>
      <c r="C260" s="84">
        <v>764000</v>
      </c>
      <c r="D260" s="84">
        <v>76870</v>
      </c>
      <c r="E260" s="84">
        <v>70410</v>
      </c>
      <c r="F260" s="84">
        <v>63940</v>
      </c>
      <c r="G260" s="84">
        <v>57470</v>
      </c>
      <c r="H260" s="84">
        <v>51010</v>
      </c>
      <c r="I260" s="84">
        <v>44540</v>
      </c>
      <c r="J260" s="84">
        <v>38070</v>
      </c>
      <c r="K260" s="84">
        <v>31610</v>
      </c>
      <c r="L260" s="85">
        <v>269900</v>
      </c>
    </row>
    <row r="261" spans="1:12" ht="12.75">
      <c r="A261" s="82">
        <v>254</v>
      </c>
      <c r="B261" s="83">
        <v>764000</v>
      </c>
      <c r="C261" s="84">
        <v>767000</v>
      </c>
      <c r="D261" s="84">
        <v>77420</v>
      </c>
      <c r="E261" s="84">
        <v>70960</v>
      </c>
      <c r="F261" s="84">
        <v>64490</v>
      </c>
      <c r="G261" s="84">
        <v>58020</v>
      </c>
      <c r="H261" s="84">
        <v>51560</v>
      </c>
      <c r="I261" s="84">
        <v>45090</v>
      </c>
      <c r="J261" s="84">
        <v>38620</v>
      </c>
      <c r="K261" s="84">
        <v>32160</v>
      </c>
      <c r="L261" s="85">
        <v>271400</v>
      </c>
    </row>
    <row r="262" spans="1:12" ht="12.75">
      <c r="A262" s="82">
        <v>255</v>
      </c>
      <c r="B262" s="83">
        <v>767000</v>
      </c>
      <c r="C262" s="84">
        <v>770000</v>
      </c>
      <c r="D262" s="84">
        <v>77970</v>
      </c>
      <c r="E262" s="84">
        <v>71510</v>
      </c>
      <c r="F262" s="84">
        <v>65040</v>
      </c>
      <c r="G262" s="84">
        <v>58570</v>
      </c>
      <c r="H262" s="84">
        <v>52110</v>
      </c>
      <c r="I262" s="84">
        <v>45640</v>
      </c>
      <c r="J262" s="84">
        <v>39180</v>
      </c>
      <c r="K262" s="84">
        <v>32710</v>
      </c>
      <c r="L262" s="85">
        <v>272900</v>
      </c>
    </row>
    <row r="263" spans="1:12" ht="12.75">
      <c r="A263" s="82">
        <v>256</v>
      </c>
      <c r="B263" s="83">
        <v>770000</v>
      </c>
      <c r="C263" s="84">
        <v>773000</v>
      </c>
      <c r="D263" s="84">
        <v>78530</v>
      </c>
      <c r="E263" s="84">
        <v>72060</v>
      </c>
      <c r="F263" s="84">
        <v>65590</v>
      </c>
      <c r="G263" s="84">
        <v>59130</v>
      </c>
      <c r="H263" s="84">
        <v>52660</v>
      </c>
      <c r="I263" s="84">
        <v>46190</v>
      </c>
      <c r="J263" s="84">
        <v>39730</v>
      </c>
      <c r="K263" s="84">
        <v>33260</v>
      </c>
      <c r="L263" s="85">
        <v>274400</v>
      </c>
    </row>
    <row r="264" spans="1:12" ht="12.75">
      <c r="A264" s="82">
        <v>257</v>
      </c>
      <c r="B264" s="83">
        <v>773000</v>
      </c>
      <c r="C264" s="84">
        <v>776000</v>
      </c>
      <c r="D264" s="84">
        <v>79080</v>
      </c>
      <c r="E264" s="84">
        <v>72610</v>
      </c>
      <c r="F264" s="84">
        <v>66140</v>
      </c>
      <c r="G264" s="84">
        <v>59680</v>
      </c>
      <c r="H264" s="84">
        <v>53210</v>
      </c>
      <c r="I264" s="84">
        <v>46740</v>
      </c>
      <c r="J264" s="84">
        <v>40280</v>
      </c>
      <c r="K264" s="84">
        <v>33820</v>
      </c>
      <c r="L264" s="85">
        <v>276000</v>
      </c>
    </row>
    <row r="265" spans="1:12" ht="12.75">
      <c r="A265" s="82">
        <v>258</v>
      </c>
      <c r="B265" s="83">
        <v>776000</v>
      </c>
      <c r="C265" s="84">
        <v>779000</v>
      </c>
      <c r="D265" s="84">
        <v>79630</v>
      </c>
      <c r="E265" s="84">
        <v>73160</v>
      </c>
      <c r="F265" s="84">
        <v>66690</v>
      </c>
      <c r="G265" s="84">
        <v>60230</v>
      </c>
      <c r="H265" s="84">
        <v>53770</v>
      </c>
      <c r="I265" s="84">
        <v>47290</v>
      </c>
      <c r="J265" s="84">
        <v>40830</v>
      </c>
      <c r="K265" s="84">
        <v>34370</v>
      </c>
      <c r="L265" s="85">
        <v>277500</v>
      </c>
    </row>
    <row r="266" spans="1:12" ht="12.75">
      <c r="A266" s="82">
        <v>259</v>
      </c>
      <c r="B266" s="83">
        <v>779000</v>
      </c>
      <c r="C266" s="84">
        <v>782000</v>
      </c>
      <c r="D266" s="84">
        <v>80180</v>
      </c>
      <c r="E266" s="84">
        <v>73720</v>
      </c>
      <c r="F266" s="84">
        <v>67240</v>
      </c>
      <c r="G266" s="84">
        <v>60780</v>
      </c>
      <c r="H266" s="84">
        <v>54320</v>
      </c>
      <c r="I266" s="84">
        <v>47840</v>
      </c>
      <c r="J266" s="84">
        <v>41380</v>
      </c>
      <c r="K266" s="84">
        <v>34920</v>
      </c>
      <c r="L266" s="85">
        <v>279000</v>
      </c>
    </row>
    <row r="267" spans="1:12" ht="12.75">
      <c r="A267" s="82">
        <v>260</v>
      </c>
      <c r="B267" s="83">
        <v>782000</v>
      </c>
      <c r="C267" s="84">
        <v>785000</v>
      </c>
      <c r="D267" s="84">
        <v>80730</v>
      </c>
      <c r="E267" s="84">
        <v>74270</v>
      </c>
      <c r="F267" s="84">
        <v>67790</v>
      </c>
      <c r="G267" s="84">
        <v>61330</v>
      </c>
      <c r="H267" s="84">
        <v>54870</v>
      </c>
      <c r="I267" s="84">
        <v>48400</v>
      </c>
      <c r="J267" s="84">
        <v>41930</v>
      </c>
      <c r="K267" s="84">
        <v>35470</v>
      </c>
      <c r="L267" s="85">
        <v>280700</v>
      </c>
    </row>
    <row r="268" spans="1:12" ht="12.75">
      <c r="A268" s="82">
        <v>261</v>
      </c>
      <c r="B268" s="83">
        <v>785000</v>
      </c>
      <c r="C268" s="84">
        <v>788000</v>
      </c>
      <c r="D268" s="84">
        <v>81280</v>
      </c>
      <c r="E268" s="84">
        <v>74820</v>
      </c>
      <c r="F268" s="84">
        <v>68350</v>
      </c>
      <c r="G268" s="84">
        <v>61880</v>
      </c>
      <c r="H268" s="84">
        <v>55420</v>
      </c>
      <c r="I268" s="84">
        <v>48950</v>
      </c>
      <c r="J268" s="84">
        <v>42480</v>
      </c>
      <c r="K268" s="84">
        <v>36020</v>
      </c>
      <c r="L268" s="85">
        <v>282200</v>
      </c>
    </row>
    <row r="269" spans="1:12" ht="12.75">
      <c r="A269" s="82">
        <v>262</v>
      </c>
      <c r="B269" s="83">
        <v>788000</v>
      </c>
      <c r="C269" s="84">
        <v>791000</v>
      </c>
      <c r="D269" s="84">
        <v>81830</v>
      </c>
      <c r="E269" s="84">
        <v>75370</v>
      </c>
      <c r="F269" s="84">
        <v>68900</v>
      </c>
      <c r="G269" s="84">
        <v>62430</v>
      </c>
      <c r="H269" s="84">
        <v>55970</v>
      </c>
      <c r="I269" s="84">
        <v>49500</v>
      </c>
      <c r="J269" s="84">
        <v>43040</v>
      </c>
      <c r="K269" s="84">
        <v>36570</v>
      </c>
      <c r="L269" s="85">
        <v>283700</v>
      </c>
    </row>
    <row r="270" spans="1:12" ht="12.75">
      <c r="A270" s="82">
        <v>263</v>
      </c>
      <c r="B270" s="83">
        <v>791000</v>
      </c>
      <c r="C270" s="84">
        <v>794000</v>
      </c>
      <c r="D270" s="84">
        <v>82460</v>
      </c>
      <c r="E270" s="84">
        <v>75920</v>
      </c>
      <c r="F270" s="84">
        <v>69450</v>
      </c>
      <c r="G270" s="84">
        <v>62990</v>
      </c>
      <c r="H270" s="84">
        <v>56520</v>
      </c>
      <c r="I270" s="84">
        <v>50050</v>
      </c>
      <c r="J270" s="84">
        <v>43590</v>
      </c>
      <c r="K270" s="84">
        <v>37120</v>
      </c>
      <c r="L270" s="85">
        <v>285300</v>
      </c>
    </row>
    <row r="271" spans="1:12" ht="12.75">
      <c r="A271" s="82">
        <v>264</v>
      </c>
      <c r="B271" s="83">
        <v>794000</v>
      </c>
      <c r="C271" s="84">
        <v>797000</v>
      </c>
      <c r="D271" s="84">
        <v>83100</v>
      </c>
      <c r="E271" s="84">
        <v>76470</v>
      </c>
      <c r="F271" s="84">
        <v>70000</v>
      </c>
      <c r="G271" s="84">
        <v>63540</v>
      </c>
      <c r="H271" s="84">
        <v>57070</v>
      </c>
      <c r="I271" s="84">
        <v>50600</v>
      </c>
      <c r="J271" s="84">
        <v>44140</v>
      </c>
      <c r="K271" s="84">
        <v>37670</v>
      </c>
      <c r="L271" s="85">
        <v>286800</v>
      </c>
    </row>
    <row r="272" spans="1:12" ht="12.75">
      <c r="A272" s="82">
        <v>265</v>
      </c>
      <c r="B272" s="83">
        <v>797000</v>
      </c>
      <c r="C272" s="84">
        <v>800000</v>
      </c>
      <c r="D272" s="84">
        <v>83730</v>
      </c>
      <c r="E272" s="84">
        <v>77020</v>
      </c>
      <c r="F272" s="84">
        <v>70550</v>
      </c>
      <c r="G272" s="84">
        <v>64090</v>
      </c>
      <c r="H272" s="84">
        <v>57630</v>
      </c>
      <c r="I272" s="84">
        <v>51150</v>
      </c>
      <c r="J272" s="84">
        <v>44690</v>
      </c>
      <c r="K272" s="84">
        <v>38230</v>
      </c>
      <c r="L272" s="85">
        <v>288300</v>
      </c>
    </row>
    <row r="273" spans="1:12" ht="12.75">
      <c r="A273" s="82">
        <v>266</v>
      </c>
      <c r="B273" s="83">
        <v>800000</v>
      </c>
      <c r="C273" s="84">
        <v>803000</v>
      </c>
      <c r="D273" s="84">
        <v>84370</v>
      </c>
      <c r="E273" s="84">
        <v>77580</v>
      </c>
      <c r="F273" s="84">
        <v>71100</v>
      </c>
      <c r="G273" s="84">
        <v>64640</v>
      </c>
      <c r="H273" s="84">
        <v>58180</v>
      </c>
      <c r="I273" s="84">
        <v>51700</v>
      </c>
      <c r="J273" s="84">
        <v>45240</v>
      </c>
      <c r="K273" s="84">
        <v>38780</v>
      </c>
      <c r="L273" s="85">
        <v>290000</v>
      </c>
    </row>
    <row r="274" spans="1:12" ht="12.75">
      <c r="A274" s="82">
        <v>267</v>
      </c>
      <c r="B274" s="83">
        <v>803000</v>
      </c>
      <c r="C274" s="84">
        <v>806000</v>
      </c>
      <c r="D274" s="84">
        <v>85000</v>
      </c>
      <c r="E274" s="84">
        <v>78130</v>
      </c>
      <c r="F274" s="84">
        <v>71650</v>
      </c>
      <c r="G274" s="84">
        <v>65190</v>
      </c>
      <c r="H274" s="84">
        <v>58730</v>
      </c>
      <c r="I274" s="84">
        <v>52250</v>
      </c>
      <c r="J274" s="84">
        <v>45790</v>
      </c>
      <c r="K274" s="84">
        <v>39330</v>
      </c>
      <c r="L274" s="85">
        <v>291500</v>
      </c>
    </row>
    <row r="275" spans="1:12" ht="12.75">
      <c r="A275" s="82">
        <v>268</v>
      </c>
      <c r="B275" s="83">
        <v>806000</v>
      </c>
      <c r="C275" s="84">
        <v>809000</v>
      </c>
      <c r="D275" s="84">
        <v>85630</v>
      </c>
      <c r="E275" s="84">
        <v>78680</v>
      </c>
      <c r="F275" s="84">
        <v>72210</v>
      </c>
      <c r="G275" s="84">
        <v>65740</v>
      </c>
      <c r="H275" s="84">
        <v>59280</v>
      </c>
      <c r="I275" s="84">
        <v>52810</v>
      </c>
      <c r="J275" s="84">
        <v>46340</v>
      </c>
      <c r="K275" s="84">
        <v>39880</v>
      </c>
      <c r="L275" s="85">
        <v>293000</v>
      </c>
    </row>
    <row r="276" spans="1:12" ht="12.75">
      <c r="A276" s="82">
        <v>269</v>
      </c>
      <c r="B276" s="83">
        <v>809000</v>
      </c>
      <c r="C276" s="84">
        <v>812000</v>
      </c>
      <c r="D276" s="84">
        <v>86260</v>
      </c>
      <c r="E276" s="84">
        <v>79230</v>
      </c>
      <c r="F276" s="84">
        <v>72760</v>
      </c>
      <c r="G276" s="84">
        <v>66290</v>
      </c>
      <c r="H276" s="84">
        <v>59830</v>
      </c>
      <c r="I276" s="84">
        <v>53360</v>
      </c>
      <c r="J276" s="84">
        <v>46890</v>
      </c>
      <c r="K276" s="84">
        <v>40430</v>
      </c>
      <c r="L276" s="85">
        <v>294600</v>
      </c>
    </row>
    <row r="277" spans="1:12" ht="12.75">
      <c r="A277" s="82">
        <v>270</v>
      </c>
      <c r="B277" s="83">
        <v>812000</v>
      </c>
      <c r="C277" s="84">
        <v>815000</v>
      </c>
      <c r="D277" s="84">
        <v>86900</v>
      </c>
      <c r="E277" s="84">
        <v>79780</v>
      </c>
      <c r="F277" s="84">
        <v>73310</v>
      </c>
      <c r="G277" s="84">
        <v>66840</v>
      </c>
      <c r="H277" s="84">
        <v>60380</v>
      </c>
      <c r="I277" s="84">
        <v>53910</v>
      </c>
      <c r="J277" s="84">
        <v>47450</v>
      </c>
      <c r="K277" s="84">
        <v>40980</v>
      </c>
      <c r="L277" s="85">
        <v>296100</v>
      </c>
    </row>
    <row r="278" spans="1:12" ht="12.75">
      <c r="A278" s="82">
        <v>271</v>
      </c>
      <c r="B278" s="83">
        <v>815000</v>
      </c>
      <c r="C278" s="84">
        <v>818000</v>
      </c>
      <c r="D278" s="84">
        <v>87530</v>
      </c>
      <c r="E278" s="84">
        <v>80330</v>
      </c>
      <c r="F278" s="84">
        <v>73860</v>
      </c>
      <c r="G278" s="84">
        <v>67400</v>
      </c>
      <c r="H278" s="84">
        <v>60930</v>
      </c>
      <c r="I278" s="84">
        <v>54460</v>
      </c>
      <c r="J278" s="84">
        <v>48000</v>
      </c>
      <c r="K278" s="84">
        <v>41530</v>
      </c>
      <c r="L278" s="85">
        <v>297600</v>
      </c>
    </row>
    <row r="279" spans="1:12" ht="12.75">
      <c r="A279" s="82">
        <v>272</v>
      </c>
      <c r="B279" s="83">
        <v>818000</v>
      </c>
      <c r="C279" s="84">
        <v>821000</v>
      </c>
      <c r="D279" s="84">
        <v>88160</v>
      </c>
      <c r="E279" s="84">
        <v>80880</v>
      </c>
      <c r="F279" s="84">
        <v>74410</v>
      </c>
      <c r="G279" s="84">
        <v>67950</v>
      </c>
      <c r="H279" s="84">
        <v>61480</v>
      </c>
      <c r="I279" s="84">
        <v>55010</v>
      </c>
      <c r="J279" s="84">
        <v>48550</v>
      </c>
      <c r="K279" s="84">
        <v>42090</v>
      </c>
      <c r="L279" s="85">
        <v>299200</v>
      </c>
    </row>
    <row r="280" spans="1:12" ht="12.75">
      <c r="A280" s="82">
        <v>273</v>
      </c>
      <c r="B280" s="83">
        <v>821000</v>
      </c>
      <c r="C280" s="84">
        <v>824000</v>
      </c>
      <c r="D280" s="84">
        <v>88800</v>
      </c>
      <c r="E280" s="84">
        <v>81430</v>
      </c>
      <c r="F280" s="84">
        <v>74960</v>
      </c>
      <c r="G280" s="84">
        <v>68500</v>
      </c>
      <c r="H280" s="84">
        <v>62040</v>
      </c>
      <c r="I280" s="84">
        <v>55560</v>
      </c>
      <c r="J280" s="84">
        <v>49100</v>
      </c>
      <c r="K280" s="84">
        <v>42640</v>
      </c>
      <c r="L280" s="85">
        <v>300800</v>
      </c>
    </row>
    <row r="281" spans="1:12" ht="12.75">
      <c r="A281" s="82">
        <v>274</v>
      </c>
      <c r="B281" s="83">
        <v>824000</v>
      </c>
      <c r="C281" s="84">
        <v>827000</v>
      </c>
      <c r="D281" s="84">
        <v>89440</v>
      </c>
      <c r="E281" s="84">
        <v>82000</v>
      </c>
      <c r="F281" s="84">
        <v>75510</v>
      </c>
      <c r="G281" s="84">
        <v>69050</v>
      </c>
      <c r="H281" s="84">
        <v>62590</v>
      </c>
      <c r="I281" s="84">
        <v>56110</v>
      </c>
      <c r="J281" s="84">
        <v>49650</v>
      </c>
      <c r="K281" s="84">
        <v>43190</v>
      </c>
      <c r="L281" s="85">
        <v>302300</v>
      </c>
    </row>
    <row r="282" spans="1:12" ht="12.75">
      <c r="A282" s="82">
        <v>275</v>
      </c>
      <c r="B282" s="83">
        <v>827000</v>
      </c>
      <c r="C282" s="84">
        <v>830000</v>
      </c>
      <c r="D282" s="84">
        <v>90070</v>
      </c>
      <c r="E282" s="84">
        <v>82630</v>
      </c>
      <c r="F282" s="84">
        <v>76060</v>
      </c>
      <c r="G282" s="84">
        <v>69600</v>
      </c>
      <c r="H282" s="84">
        <v>63140</v>
      </c>
      <c r="I282" s="84">
        <v>56670</v>
      </c>
      <c r="J282" s="84">
        <v>50200</v>
      </c>
      <c r="K282" s="84">
        <v>43740</v>
      </c>
      <c r="L282" s="85">
        <v>303800</v>
      </c>
    </row>
    <row r="283" spans="1:12" ht="12.75">
      <c r="A283" s="82">
        <v>276</v>
      </c>
      <c r="B283" s="83">
        <v>830000</v>
      </c>
      <c r="C283" s="84">
        <v>833000</v>
      </c>
      <c r="D283" s="84">
        <v>90710</v>
      </c>
      <c r="E283" s="84">
        <v>83260</v>
      </c>
      <c r="F283" s="84">
        <v>76620</v>
      </c>
      <c r="G283" s="84">
        <v>70150</v>
      </c>
      <c r="H283" s="84">
        <v>63690</v>
      </c>
      <c r="I283" s="84">
        <v>57220</v>
      </c>
      <c r="J283" s="84">
        <v>50750</v>
      </c>
      <c r="K283" s="84">
        <v>44290</v>
      </c>
      <c r="L283" s="85">
        <v>305400</v>
      </c>
    </row>
    <row r="284" spans="1:12" ht="12.75">
      <c r="A284" s="82">
        <v>277</v>
      </c>
      <c r="B284" s="83">
        <v>833000</v>
      </c>
      <c r="C284" s="84">
        <v>836000</v>
      </c>
      <c r="D284" s="84">
        <v>91360</v>
      </c>
      <c r="E284" s="84">
        <v>83930</v>
      </c>
      <c r="F284" s="84">
        <v>77200</v>
      </c>
      <c r="G284" s="84">
        <v>70720</v>
      </c>
      <c r="H284" s="84">
        <v>64260</v>
      </c>
      <c r="I284" s="84">
        <v>57800</v>
      </c>
      <c r="J284" s="84">
        <v>51330</v>
      </c>
      <c r="K284" s="84">
        <v>44860</v>
      </c>
      <c r="L284" s="85">
        <v>306900</v>
      </c>
    </row>
    <row r="285" spans="1:12" ht="12.75">
      <c r="A285" s="82">
        <v>278</v>
      </c>
      <c r="B285" s="83">
        <v>836000</v>
      </c>
      <c r="C285" s="84">
        <v>839000</v>
      </c>
      <c r="D285" s="84">
        <v>92060</v>
      </c>
      <c r="E285" s="84">
        <v>84630</v>
      </c>
      <c r="F285" s="84">
        <v>77810</v>
      </c>
      <c r="G285" s="84">
        <v>71340</v>
      </c>
      <c r="H285" s="84">
        <v>64870</v>
      </c>
      <c r="I285" s="84">
        <v>58410</v>
      </c>
      <c r="J285" s="84">
        <v>51940</v>
      </c>
      <c r="K285" s="84">
        <v>45480</v>
      </c>
      <c r="L285" s="85">
        <v>308400</v>
      </c>
    </row>
    <row r="286" spans="1:12" ht="12.75">
      <c r="A286" s="82">
        <v>279</v>
      </c>
      <c r="B286" s="83">
        <v>839000</v>
      </c>
      <c r="C286" s="84">
        <v>842000</v>
      </c>
      <c r="D286" s="84">
        <v>92770</v>
      </c>
      <c r="E286" s="84">
        <v>85340</v>
      </c>
      <c r="F286" s="84">
        <v>78420</v>
      </c>
      <c r="G286" s="84">
        <v>71950</v>
      </c>
      <c r="H286" s="84">
        <v>65490</v>
      </c>
      <c r="I286" s="84">
        <v>59020</v>
      </c>
      <c r="J286" s="84">
        <v>52550</v>
      </c>
      <c r="K286" s="84">
        <v>46090</v>
      </c>
      <c r="L286" s="85">
        <v>310000</v>
      </c>
    </row>
    <row r="287" spans="1:12" ht="12.75">
      <c r="A287" s="82">
        <v>280</v>
      </c>
      <c r="B287" s="83">
        <v>842000</v>
      </c>
      <c r="C287" s="84">
        <v>845000</v>
      </c>
      <c r="D287" s="84">
        <v>93470</v>
      </c>
      <c r="E287" s="84">
        <v>86040</v>
      </c>
      <c r="F287" s="84">
        <v>79040</v>
      </c>
      <c r="G287" s="84">
        <v>72560</v>
      </c>
      <c r="H287" s="84">
        <v>66100</v>
      </c>
      <c r="I287" s="84">
        <v>59640</v>
      </c>
      <c r="J287" s="84">
        <v>53160</v>
      </c>
      <c r="K287" s="84">
        <v>46700</v>
      </c>
      <c r="L287" s="85">
        <v>311600</v>
      </c>
    </row>
    <row r="288" spans="1:12" ht="12.75">
      <c r="A288" s="82">
        <v>281</v>
      </c>
      <c r="B288" s="83">
        <v>845000</v>
      </c>
      <c r="C288" s="84">
        <v>848000</v>
      </c>
      <c r="D288" s="84">
        <v>94180</v>
      </c>
      <c r="E288" s="84">
        <v>86740</v>
      </c>
      <c r="F288" s="84">
        <v>79650</v>
      </c>
      <c r="G288" s="84">
        <v>73180</v>
      </c>
      <c r="H288" s="84">
        <v>66710</v>
      </c>
      <c r="I288" s="84">
        <v>60250</v>
      </c>
      <c r="J288" s="84">
        <v>53780</v>
      </c>
      <c r="K288" s="84">
        <v>47310</v>
      </c>
      <c r="L288" s="85">
        <v>313100</v>
      </c>
    </row>
    <row r="289" spans="1:12" ht="12.75">
      <c r="A289" s="82">
        <v>282</v>
      </c>
      <c r="B289" s="83">
        <v>848000</v>
      </c>
      <c r="C289" s="84">
        <v>851000</v>
      </c>
      <c r="D289" s="84">
        <v>94880</v>
      </c>
      <c r="E289" s="84">
        <v>87450</v>
      </c>
      <c r="F289" s="84">
        <v>80260</v>
      </c>
      <c r="G289" s="84">
        <v>73790</v>
      </c>
      <c r="H289" s="84">
        <v>67320</v>
      </c>
      <c r="I289" s="84">
        <v>60860</v>
      </c>
      <c r="J289" s="84">
        <v>54390</v>
      </c>
      <c r="K289" s="84">
        <v>47930</v>
      </c>
      <c r="L289" s="85">
        <v>314700</v>
      </c>
    </row>
    <row r="290" spans="1:12" ht="12.75">
      <c r="A290" s="82">
        <v>283</v>
      </c>
      <c r="B290" s="83">
        <v>851000</v>
      </c>
      <c r="C290" s="84">
        <v>854000</v>
      </c>
      <c r="D290" s="84">
        <v>95590</v>
      </c>
      <c r="E290" s="84">
        <v>88150</v>
      </c>
      <c r="F290" s="84">
        <v>80870</v>
      </c>
      <c r="G290" s="84">
        <v>74400</v>
      </c>
      <c r="H290" s="84">
        <v>67940</v>
      </c>
      <c r="I290" s="84">
        <v>61470</v>
      </c>
      <c r="J290" s="84">
        <v>55000</v>
      </c>
      <c r="K290" s="84">
        <v>48540</v>
      </c>
      <c r="L290" s="85">
        <v>316200</v>
      </c>
    </row>
    <row r="291" spans="1:12" ht="12.75">
      <c r="A291" s="82">
        <v>284</v>
      </c>
      <c r="B291" s="83">
        <v>854000</v>
      </c>
      <c r="C291" s="84">
        <v>857000</v>
      </c>
      <c r="D291" s="84">
        <v>96290</v>
      </c>
      <c r="E291" s="84">
        <v>88860</v>
      </c>
      <c r="F291" s="84">
        <v>81490</v>
      </c>
      <c r="G291" s="84">
        <v>75010</v>
      </c>
      <c r="H291" s="84">
        <v>68550</v>
      </c>
      <c r="I291" s="84">
        <v>62090</v>
      </c>
      <c r="J291" s="84">
        <v>55610</v>
      </c>
      <c r="K291" s="84">
        <v>49150</v>
      </c>
      <c r="L291" s="85">
        <v>317700</v>
      </c>
    </row>
    <row r="292" spans="1:12" ht="12.75">
      <c r="A292" s="82">
        <v>285</v>
      </c>
      <c r="B292" s="83">
        <v>857000</v>
      </c>
      <c r="C292" s="84">
        <v>860000</v>
      </c>
      <c r="D292" s="84">
        <v>97000</v>
      </c>
      <c r="E292" s="84">
        <v>89560</v>
      </c>
      <c r="F292" s="84">
        <v>82130</v>
      </c>
      <c r="G292" s="84">
        <v>75630</v>
      </c>
      <c r="H292" s="84">
        <v>69160</v>
      </c>
      <c r="I292" s="84">
        <v>62700</v>
      </c>
      <c r="J292" s="84">
        <v>56230</v>
      </c>
      <c r="K292" s="84">
        <v>49760</v>
      </c>
      <c r="L292" s="85">
        <v>319300</v>
      </c>
    </row>
    <row r="293" spans="2:12" ht="12.75">
      <c r="B293" s="162" t="s">
        <v>127</v>
      </c>
      <c r="C293" s="163"/>
      <c r="D293" s="86">
        <v>97350</v>
      </c>
      <c r="E293" s="86">
        <v>89920</v>
      </c>
      <c r="F293" s="86">
        <v>82480</v>
      </c>
      <c r="G293" s="86">
        <v>75930</v>
      </c>
      <c r="H293" s="86">
        <v>69470</v>
      </c>
      <c r="I293" s="86">
        <v>63010</v>
      </c>
      <c r="J293" s="86">
        <v>56530</v>
      </c>
      <c r="K293" s="86">
        <v>50070</v>
      </c>
      <c r="L293" s="87">
        <v>320900</v>
      </c>
    </row>
    <row r="294" spans="2:12" ht="12.75">
      <c r="B294" s="88" t="s">
        <v>128</v>
      </c>
      <c r="C294" s="89"/>
      <c r="E294" s="90"/>
      <c r="F294" s="90"/>
      <c r="G294" s="90"/>
      <c r="H294" s="90"/>
      <c r="I294" s="90"/>
      <c r="J294" s="90"/>
      <c r="K294" s="91"/>
      <c r="L294" s="164" t="s">
        <v>129</v>
      </c>
    </row>
    <row r="295" spans="2:12" ht="12.75">
      <c r="B295" s="88" t="s">
        <v>130</v>
      </c>
      <c r="C295" s="92"/>
      <c r="E295" s="90"/>
      <c r="F295" s="90"/>
      <c r="G295" s="90"/>
      <c r="H295" s="90"/>
      <c r="I295" s="90"/>
      <c r="J295" s="90"/>
      <c r="K295" s="89"/>
      <c r="L295" s="164"/>
    </row>
    <row r="296" spans="2:12" ht="12.75">
      <c r="B296" s="88" t="s">
        <v>131</v>
      </c>
      <c r="C296" s="89"/>
      <c r="D296" s="93"/>
      <c r="E296" s="94"/>
      <c r="F296" s="94"/>
      <c r="G296" s="94"/>
      <c r="H296" s="94"/>
      <c r="I296" s="94"/>
      <c r="J296" s="94"/>
      <c r="K296" s="91"/>
      <c r="L296" s="164"/>
    </row>
    <row r="297" spans="2:12" ht="12.75">
      <c r="B297" s="95" t="s">
        <v>132</v>
      </c>
      <c r="C297" s="96"/>
      <c r="D297" s="97">
        <v>123190</v>
      </c>
      <c r="E297" s="97">
        <v>115760</v>
      </c>
      <c r="F297" s="97">
        <v>108320</v>
      </c>
      <c r="G297" s="97">
        <v>101770</v>
      </c>
      <c r="H297" s="97">
        <v>95310</v>
      </c>
      <c r="I297" s="97">
        <v>88850</v>
      </c>
      <c r="J297" s="97">
        <v>82370</v>
      </c>
      <c r="K297" s="97">
        <v>75910</v>
      </c>
      <c r="L297" s="165"/>
    </row>
    <row r="298" spans="2:12" ht="12.75">
      <c r="B298" s="88" t="s">
        <v>133</v>
      </c>
      <c r="C298" s="89"/>
      <c r="D298" s="93"/>
      <c r="E298" s="94"/>
      <c r="F298" s="94"/>
      <c r="G298" s="94"/>
      <c r="H298" s="94"/>
      <c r="I298" s="94"/>
      <c r="J298" s="94"/>
      <c r="K298" s="91"/>
      <c r="L298" s="165"/>
    </row>
    <row r="299" spans="2:12" ht="12.75">
      <c r="B299" s="88" t="s">
        <v>134</v>
      </c>
      <c r="C299" s="89"/>
      <c r="D299" s="93"/>
      <c r="E299" s="94"/>
      <c r="F299" s="94"/>
      <c r="G299" s="94"/>
      <c r="H299" s="94"/>
      <c r="I299" s="94"/>
      <c r="J299" s="94"/>
      <c r="K299" s="91"/>
      <c r="L299" s="165"/>
    </row>
    <row r="300" spans="2:12" ht="12.75">
      <c r="B300" s="88" t="s">
        <v>131</v>
      </c>
      <c r="C300" s="89"/>
      <c r="D300" s="93"/>
      <c r="E300" s="94"/>
      <c r="F300" s="94"/>
      <c r="G300" s="94"/>
      <c r="H300" s="94"/>
      <c r="I300" s="94"/>
      <c r="J300" s="94"/>
      <c r="K300" s="91"/>
      <c r="L300" s="165"/>
    </row>
    <row r="301" spans="2:12" ht="12.75">
      <c r="B301" s="95" t="s">
        <v>135</v>
      </c>
      <c r="C301" s="96"/>
      <c r="D301" s="97">
        <v>375890</v>
      </c>
      <c r="E301" s="97">
        <v>368460</v>
      </c>
      <c r="F301" s="97">
        <v>361020</v>
      </c>
      <c r="G301" s="97">
        <v>354470</v>
      </c>
      <c r="H301" s="97">
        <v>348010</v>
      </c>
      <c r="I301" s="97">
        <v>341550</v>
      </c>
      <c r="J301" s="97">
        <v>335070</v>
      </c>
      <c r="K301" s="97">
        <v>328610</v>
      </c>
      <c r="L301" s="98">
        <v>672200</v>
      </c>
    </row>
    <row r="302" spans="2:12" ht="12.75">
      <c r="B302" s="88" t="s">
        <v>136</v>
      </c>
      <c r="C302" s="89"/>
      <c r="D302" s="93"/>
      <c r="E302" s="94"/>
      <c r="F302" s="94"/>
      <c r="G302" s="94"/>
      <c r="H302" s="94"/>
      <c r="I302" s="94"/>
      <c r="J302" s="94"/>
      <c r="K302" s="91"/>
      <c r="L302" s="166"/>
    </row>
    <row r="303" spans="2:12" ht="12.75">
      <c r="B303" s="88" t="s">
        <v>137</v>
      </c>
      <c r="C303" s="89"/>
      <c r="D303" s="93"/>
      <c r="E303" s="94"/>
      <c r="F303" s="94"/>
      <c r="G303" s="94"/>
      <c r="H303" s="94"/>
      <c r="I303" s="94"/>
      <c r="J303" s="94"/>
      <c r="K303" s="91"/>
      <c r="L303" s="166"/>
    </row>
    <row r="304" spans="2:12" ht="12.75">
      <c r="B304" s="88" t="s">
        <v>131</v>
      </c>
      <c r="C304" s="89"/>
      <c r="D304" s="93"/>
      <c r="E304" s="94"/>
      <c r="F304" s="94"/>
      <c r="G304" s="94"/>
      <c r="H304" s="94"/>
      <c r="I304" s="94"/>
      <c r="J304" s="94"/>
      <c r="K304" s="91"/>
      <c r="L304" s="166"/>
    </row>
    <row r="305" spans="2:12" ht="12.75">
      <c r="B305" s="99" t="s">
        <v>138</v>
      </c>
      <c r="C305" s="96"/>
      <c r="D305" s="97">
        <v>1123270</v>
      </c>
      <c r="E305" s="97">
        <v>1115840</v>
      </c>
      <c r="F305" s="97">
        <v>1108400</v>
      </c>
      <c r="G305" s="97">
        <v>1101850</v>
      </c>
      <c r="H305" s="97">
        <v>1095390</v>
      </c>
      <c r="I305" s="97">
        <v>1088930</v>
      </c>
      <c r="J305" s="97">
        <v>1082450</v>
      </c>
      <c r="K305" s="97">
        <v>1075990</v>
      </c>
      <c r="L305" s="166"/>
    </row>
    <row r="306" spans="2:12" ht="12.75">
      <c r="B306" s="88" t="s">
        <v>139</v>
      </c>
      <c r="C306" s="89"/>
      <c r="D306" s="100" t="s">
        <v>140</v>
      </c>
      <c r="E306" s="90"/>
      <c r="F306" s="90"/>
      <c r="G306" s="90"/>
      <c r="H306" s="90"/>
      <c r="I306" s="90"/>
      <c r="J306" s="90"/>
      <c r="K306" s="89"/>
      <c r="L306" s="166"/>
    </row>
    <row r="307" spans="2:12" ht="12.75">
      <c r="B307" s="88" t="s">
        <v>141</v>
      </c>
      <c r="C307" s="89"/>
      <c r="D307" s="100" t="s">
        <v>142</v>
      </c>
      <c r="E307" s="90"/>
      <c r="F307" s="90"/>
      <c r="G307" s="90"/>
      <c r="H307" s="90"/>
      <c r="I307" s="90"/>
      <c r="J307" s="90"/>
      <c r="K307" s="89"/>
      <c r="L307" s="166"/>
    </row>
    <row r="308" spans="2:12" ht="12.75">
      <c r="B308" s="88" t="s">
        <v>143</v>
      </c>
      <c r="C308" s="101"/>
      <c r="D308" s="102"/>
      <c r="E308" s="102"/>
      <c r="F308" s="102"/>
      <c r="G308" s="102"/>
      <c r="H308" s="102"/>
      <c r="I308" s="102"/>
      <c r="J308" s="102"/>
      <c r="K308" s="103"/>
      <c r="L308" s="167"/>
    </row>
    <row r="309" spans="2:12" ht="13.5" thickBot="1">
      <c r="B309" s="88" t="s">
        <v>144</v>
      </c>
      <c r="C309" s="101"/>
      <c r="D309" s="102"/>
      <c r="E309" s="102"/>
      <c r="F309" s="102"/>
      <c r="G309" s="102"/>
      <c r="H309" s="102"/>
      <c r="I309" s="102"/>
      <c r="J309" s="102"/>
      <c r="K309" s="103"/>
      <c r="L309" s="167"/>
    </row>
    <row r="310" spans="2:12" ht="12.75">
      <c r="B310" s="104" t="s">
        <v>145</v>
      </c>
      <c r="C310" s="104"/>
      <c r="D310" s="104"/>
      <c r="E310" s="104"/>
      <c r="F310" s="104"/>
      <c r="G310" s="104"/>
      <c r="H310" s="104"/>
      <c r="I310" s="104"/>
      <c r="J310" s="104"/>
      <c r="K310" s="104"/>
      <c r="L310" s="104"/>
    </row>
    <row r="311" spans="2:12" ht="12.75">
      <c r="B311" s="160" t="s">
        <v>146</v>
      </c>
      <c r="C311" s="160"/>
      <c r="D311" s="160"/>
      <c r="E311" s="160"/>
      <c r="F311" s="160"/>
      <c r="G311" s="160"/>
      <c r="H311" s="160"/>
      <c r="I311" s="160"/>
      <c r="J311" s="160"/>
      <c r="K311" s="160"/>
      <c r="L311" s="160"/>
    </row>
    <row r="312" spans="2:12" ht="12.75">
      <c r="B312" s="160" t="s">
        <v>147</v>
      </c>
      <c r="C312" s="160"/>
      <c r="D312" s="160"/>
      <c r="E312" s="160"/>
      <c r="F312" s="160"/>
      <c r="G312" s="160"/>
      <c r="H312" s="160"/>
      <c r="I312" s="160"/>
      <c r="J312" s="160"/>
      <c r="K312" s="160"/>
      <c r="L312" s="160"/>
    </row>
    <row r="313" spans="2:12" ht="12.75">
      <c r="B313" s="160" t="s">
        <v>148</v>
      </c>
      <c r="C313" s="160"/>
      <c r="D313" s="160"/>
      <c r="E313" s="160"/>
      <c r="F313" s="160"/>
      <c r="G313" s="160"/>
      <c r="H313" s="160"/>
      <c r="I313" s="160"/>
      <c r="J313" s="160"/>
      <c r="K313" s="160"/>
      <c r="L313" s="160"/>
    </row>
    <row r="314" spans="2:12" ht="12.75">
      <c r="B314" s="160" t="s">
        <v>149</v>
      </c>
      <c r="C314" s="160"/>
      <c r="D314" s="160"/>
      <c r="E314" s="160"/>
      <c r="F314" s="160"/>
      <c r="G314" s="160"/>
      <c r="H314" s="160"/>
      <c r="I314" s="160"/>
      <c r="J314" s="160"/>
      <c r="K314" s="160"/>
      <c r="L314" s="160"/>
    </row>
    <row r="315" spans="2:12" ht="12.75">
      <c r="B315" s="160" t="s">
        <v>150</v>
      </c>
      <c r="C315" s="160"/>
      <c r="D315" s="160"/>
      <c r="E315" s="160"/>
      <c r="F315" s="160"/>
      <c r="G315" s="160"/>
      <c r="H315" s="160"/>
      <c r="I315" s="160"/>
      <c r="J315" s="160"/>
      <c r="K315" s="160"/>
      <c r="L315" s="160"/>
    </row>
    <row r="316" spans="2:12" ht="12.75">
      <c r="B316" s="160" t="s">
        <v>151</v>
      </c>
      <c r="C316" s="160"/>
      <c r="D316" s="160"/>
      <c r="E316" s="160"/>
      <c r="F316" s="160"/>
      <c r="G316" s="160"/>
      <c r="H316" s="160"/>
      <c r="I316" s="160"/>
      <c r="J316" s="160"/>
      <c r="K316" s="160"/>
      <c r="L316" s="160"/>
    </row>
    <row r="317" spans="2:12" ht="12.75">
      <c r="B317" s="160" t="s">
        <v>152</v>
      </c>
      <c r="C317" s="160"/>
      <c r="D317" s="160"/>
      <c r="E317" s="160"/>
      <c r="F317" s="160"/>
      <c r="G317" s="160"/>
      <c r="H317" s="160"/>
      <c r="I317" s="160"/>
      <c r="J317" s="160"/>
      <c r="K317" s="160"/>
      <c r="L317" s="160"/>
    </row>
    <row r="318" spans="2:12" ht="12.75">
      <c r="B318" s="160" t="s">
        <v>153</v>
      </c>
      <c r="C318" s="160"/>
      <c r="D318" s="160"/>
      <c r="E318" s="160"/>
      <c r="F318" s="160"/>
      <c r="G318" s="160"/>
      <c r="H318" s="160"/>
      <c r="I318" s="160"/>
      <c r="J318" s="160"/>
      <c r="K318" s="160"/>
      <c r="L318" s="160"/>
    </row>
    <row r="319" spans="2:12" ht="12.75">
      <c r="B319" s="160" t="s">
        <v>154</v>
      </c>
      <c r="C319" s="160"/>
      <c r="D319" s="160"/>
      <c r="E319" s="160"/>
      <c r="F319" s="160"/>
      <c r="G319" s="160"/>
      <c r="H319" s="160"/>
      <c r="I319" s="160"/>
      <c r="J319" s="160"/>
      <c r="K319" s="160"/>
      <c r="L319" s="160"/>
    </row>
    <row r="320" spans="2:12" ht="12.75">
      <c r="B320" s="160" t="s">
        <v>155</v>
      </c>
      <c r="C320" s="160"/>
      <c r="D320" s="160"/>
      <c r="E320" s="160"/>
      <c r="F320" s="160"/>
      <c r="G320" s="160"/>
      <c r="H320" s="160"/>
      <c r="I320" s="160"/>
      <c r="J320" s="160"/>
      <c r="K320" s="160"/>
      <c r="L320" s="160"/>
    </row>
    <row r="321" spans="2:12" ht="12.75">
      <c r="B321" s="160" t="s">
        <v>156</v>
      </c>
      <c r="C321" s="160"/>
      <c r="D321" s="160"/>
      <c r="E321" s="160"/>
      <c r="F321" s="160"/>
      <c r="G321" s="160"/>
      <c r="H321" s="160"/>
      <c r="I321" s="160"/>
      <c r="J321" s="160"/>
      <c r="K321" s="160"/>
      <c r="L321" s="160"/>
    </row>
    <row r="322" spans="2:12" ht="12.75">
      <c r="B322" s="160" t="s">
        <v>157</v>
      </c>
      <c r="C322" s="160"/>
      <c r="D322" s="160"/>
      <c r="E322" s="160"/>
      <c r="F322" s="160"/>
      <c r="G322" s="160"/>
      <c r="H322" s="160"/>
      <c r="I322" s="160"/>
      <c r="J322" s="160"/>
      <c r="K322" s="160"/>
      <c r="L322" s="160"/>
    </row>
    <row r="323" spans="2:12" ht="12.75">
      <c r="B323" s="160" t="s">
        <v>158</v>
      </c>
      <c r="C323" s="160"/>
      <c r="D323" s="160"/>
      <c r="E323" s="160"/>
      <c r="F323" s="160"/>
      <c r="G323" s="160"/>
      <c r="H323" s="160"/>
      <c r="I323" s="160"/>
      <c r="J323" s="160"/>
      <c r="K323" s="160"/>
      <c r="L323" s="160"/>
    </row>
    <row r="324" spans="2:12" ht="12.75">
      <c r="B324" s="160" t="s">
        <v>159</v>
      </c>
      <c r="C324" s="160"/>
      <c r="D324" s="160"/>
      <c r="E324" s="160"/>
      <c r="F324" s="160"/>
      <c r="G324" s="160"/>
      <c r="H324" s="160"/>
      <c r="I324" s="160"/>
      <c r="J324" s="160"/>
      <c r="K324" s="160"/>
      <c r="L324" s="160"/>
    </row>
    <row r="325" spans="2:12" ht="12.75">
      <c r="B325" s="160" t="s">
        <v>160</v>
      </c>
      <c r="C325" s="160"/>
      <c r="D325" s="160"/>
      <c r="E325" s="160"/>
      <c r="F325" s="160"/>
      <c r="G325" s="160"/>
      <c r="H325" s="160"/>
      <c r="I325" s="160"/>
      <c r="J325" s="160"/>
      <c r="K325" s="160"/>
      <c r="L325" s="160"/>
    </row>
    <row r="326" spans="2:12" ht="12.75">
      <c r="B326" s="160" t="s">
        <v>161</v>
      </c>
      <c r="C326" s="160"/>
      <c r="D326" s="160"/>
      <c r="E326" s="160"/>
      <c r="F326" s="160"/>
      <c r="G326" s="160"/>
      <c r="H326" s="160"/>
      <c r="I326" s="160"/>
      <c r="J326" s="160"/>
      <c r="K326" s="160"/>
      <c r="L326" s="160"/>
    </row>
    <row r="327" spans="2:12" ht="12.75">
      <c r="B327" s="160" t="s">
        <v>162</v>
      </c>
      <c r="C327" s="160"/>
      <c r="D327" s="160"/>
      <c r="E327" s="160"/>
      <c r="F327" s="160"/>
      <c r="G327" s="160"/>
      <c r="H327" s="160"/>
      <c r="I327" s="160"/>
      <c r="J327" s="160"/>
      <c r="K327" s="160"/>
      <c r="L327" s="160"/>
    </row>
    <row r="328" spans="2:12" ht="12.75">
      <c r="B328" s="160" t="s">
        <v>163</v>
      </c>
      <c r="C328" s="160"/>
      <c r="D328" s="160"/>
      <c r="E328" s="160"/>
      <c r="F328" s="160"/>
      <c r="G328" s="160"/>
      <c r="H328" s="160"/>
      <c r="I328" s="160"/>
      <c r="J328" s="160"/>
      <c r="K328" s="160"/>
      <c r="L328" s="160"/>
    </row>
    <row r="329" spans="2:12" ht="12.75">
      <c r="B329" s="160" t="s">
        <v>164</v>
      </c>
      <c r="C329" s="160"/>
      <c r="D329" s="160"/>
      <c r="E329" s="160"/>
      <c r="F329" s="160"/>
      <c r="G329" s="160"/>
      <c r="H329" s="160"/>
      <c r="I329" s="160"/>
      <c r="J329" s="160"/>
      <c r="K329" s="160"/>
      <c r="L329" s="160"/>
    </row>
  </sheetData>
  <sheetProtection/>
  <mergeCells count="25">
    <mergeCell ref="B1:L1"/>
    <mergeCell ref="B293:C293"/>
    <mergeCell ref="L294:L296"/>
    <mergeCell ref="L297:L300"/>
    <mergeCell ref="L302:L307"/>
    <mergeCell ref="L308:L309"/>
    <mergeCell ref="B311:L311"/>
    <mergeCell ref="B312:L312"/>
    <mergeCell ref="B313:L313"/>
    <mergeCell ref="B314:L314"/>
    <mergeCell ref="B315:L315"/>
    <mergeCell ref="B316:L316"/>
    <mergeCell ref="B317:L317"/>
    <mergeCell ref="B318:L318"/>
    <mergeCell ref="B319:L319"/>
    <mergeCell ref="B320:L320"/>
    <mergeCell ref="B321:L321"/>
    <mergeCell ref="B322:L322"/>
    <mergeCell ref="B329:L329"/>
    <mergeCell ref="B323:L323"/>
    <mergeCell ref="B324:L324"/>
    <mergeCell ref="B325:L325"/>
    <mergeCell ref="B326:L326"/>
    <mergeCell ref="B327:L327"/>
    <mergeCell ref="B328:L3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alone60 takaharu</dc:creator>
  <cp:keywords/>
  <dc:description/>
  <cp:lastModifiedBy>alone60 takaharu</cp:lastModifiedBy>
  <cp:lastPrinted>2020-08-18T03:58:08Z</cp:lastPrinted>
  <dcterms:created xsi:type="dcterms:W3CDTF">2008-02-22T02:31:38Z</dcterms:created>
  <dcterms:modified xsi:type="dcterms:W3CDTF">2020-08-19T04:24:33Z</dcterms:modified>
  <cp:category/>
  <cp:version/>
  <cp:contentType/>
  <cp:contentStatus/>
</cp:coreProperties>
</file>